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ieseArbeitsmappe" defaultThemeVersion="124226"/>
  <mc:AlternateContent xmlns:mc="http://schemas.openxmlformats.org/markup-compatibility/2006">
    <mc:Choice Requires="x15">
      <x15ac:absPath xmlns:x15ac="http://schemas.microsoft.com/office/spreadsheetml/2010/11/ac" url="D:\!!!-Update Excel Video-Kurs\"/>
    </mc:Choice>
  </mc:AlternateContent>
  <xr:revisionPtr revIDLastSave="0" documentId="13_ncr:1_{E49868BB-2023-49BE-AE42-2BF18F0CD2FB}" xr6:coauthVersionLast="46" xr6:coauthVersionMax="46" xr10:uidLastSave="{00000000-0000-0000-0000-000000000000}"/>
  <bookViews>
    <workbookView xWindow="0" yWindow="0" windowWidth="34380" windowHeight="21000" xr2:uid="{00000000-000D-0000-FFFF-FFFF00000000}"/>
  </bookViews>
  <sheets>
    <sheet name="Fimovi" sheetId="29" r:id="rId1"/>
    <sheet name="Index" sheetId="2" r:id="rId2"/>
    <sheet name="Inputs" sheetId="1" r:id="rId3"/>
    <sheet name="CF, GuV, Bilanz" sheetId="27" r:id="rId4"/>
    <sheet name="Cons" sheetId="20" r:id="rId5"/>
    <sheet name="Ops" sheetId="25" r:id="rId6"/>
    <sheet name="Finanzierung" sheetId="26" r:id="rId7"/>
    <sheet name="Afa+St+WC" sheetId="23" r:id="rId8"/>
    <sheet name="Timing" sheetId="3" r:id="rId9"/>
    <sheet name="Formate" sheetId="13" r:id="rId10"/>
    <sheet name="Ti-Tmpl" sheetId="19" r:id="rId11"/>
    <sheet name="Exkurs" sheetId="28" r:id="rId12"/>
  </sheets>
  <definedNames>
    <definedName name="Anlagenklasse">Inputs!$C$61:$C$62</definedName>
    <definedName name="Application.Version.Build" comment="Maninweb" hidden="1">#REF!</definedName>
    <definedName name="Application.Version.Code" comment="Maninweb" hidden="1">#REF!</definedName>
    <definedName name="Application.Version.Version" comment="Maninweb" hidden="1">#REF!</definedName>
    <definedName name="Cons_End">Inputs!$E$31</definedName>
    <definedName name="Cons_Start">Inputs!$E$29</definedName>
    <definedName name="_xlnm.Print_Area" localSheetId="1">Index!$C$3:$N$63</definedName>
    <definedName name="_xlnm.Print_Area" localSheetId="2">Inputs!$A$1:$N$41</definedName>
    <definedName name="Fehlerkontrolle">Inputs!#REF!</definedName>
    <definedName name="GanzkleineZahl">Formate!$D$74</definedName>
    <definedName name="Language.Current" comment="Maninweb" hidden="1">#REF!</definedName>
    <definedName name="Language.Default" comment="Maninweb" hidden="1">#REF!</definedName>
    <definedName name="Language.Fimovi" comment="Maninweb" hidden="1">IF(#REF!&gt;0,#REF!,0)</definedName>
    <definedName name="Lists.Languages.Key" comment="Maninweb" hidden="1">OFFSET(#REF!,0,0,#REF!,1)</definedName>
    <definedName name="Lists.Languages.Name" comment="Maninweb" hidden="1">OFFSET(#REF!,0,0,#REF!,1)</definedName>
    <definedName name="Milliarde">Formate!$D$73</definedName>
    <definedName name="Million">Formate!$D$72</definedName>
    <definedName name="Monate">Formate!$J$66:$J$77</definedName>
    <definedName name="Monate_Jahr">Formate!$D$66</definedName>
    <definedName name="Monate_Quartal">Formate!$D$68</definedName>
    <definedName name="Name_Autor">Inputs!$E$16</definedName>
    <definedName name="Name_Datei">Inputs!$E$14</definedName>
    <definedName name="Name_Modell">Inputs!$E$11</definedName>
    <definedName name="Name_Projekt">Inputs!$E$12</definedName>
    <definedName name="Name_Unternehmen">Inputs!$E$10</definedName>
    <definedName name="Ops_End">Inputs!$E$36</definedName>
    <definedName name="Ops_Start">Inputs!$E$34</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Startdatum">Inputs!$E$26</definedName>
    <definedName name="String.Bullet" comment="Maninweb" hidden="1">#REF!</definedName>
    <definedName name="String.Dash" comment="Maninweb" hidden="1">#REF!</definedName>
    <definedName name="String.Ellipsis" comment="Maninweb" hidden="1">#REF!</definedName>
    <definedName name="String.Empty" comment="Maninweb" hidden="1">#REF!</definedName>
    <definedName name="String.Error" comment="Maninweb" hidden="1">#REF!</definedName>
    <definedName name="String.Link" comment="Maninweb" hidden="1">#REF!</definedName>
    <definedName name="String.Missing" comment="Maninweb" hidden="1">#REF!</definedName>
    <definedName name="String.None" comment="Maninweb" hidden="1">#REF!</definedName>
    <definedName name="String.Separator" comment="Maninweb" hidden="1">#REF!</definedName>
    <definedName name="String.Slash" comment="Maninweb" hidden="1">#REF!</definedName>
    <definedName name="String.Spacer" comment="Maninweb" hidden="1">#REF!</definedName>
    <definedName name="String.Spacer.Double" comment="Maninweb" hidden="1">#REF!</definedName>
    <definedName name="String.Warning" comment="Maninweb" hidden="1">#REF!</definedName>
    <definedName name="String.Zero" comment="Maninweb" hidden="1">#REF!</definedName>
    <definedName name="System.Date" comment="Maninweb" hidden="1">#REF!</definedName>
    <definedName name="System.Error" comment="Maninweb" hidden="1">#REF!</definedName>
    <definedName name="System.Months" comment="Maninweb" hidden="1">OFFSET(#REF!,0,0,COUNTIF(#REF!,"?*"),1)</definedName>
    <definedName name="System.Periods.Index" comment="Maninweb" hidden="1">OFFSET(#REF!,0,0,COUNTIF(#REF!,"K"&amp;"."&amp;"*"),1)</definedName>
    <definedName name="System.Periods.Name" comment="Maninweb" hidden="1">OFFSET(#REF!,0,0,COUNTIF(#REF!,"K"&amp;"."&amp;"*"),1)</definedName>
    <definedName name="Szenario">#REF!</definedName>
    <definedName name="Tab_Start">Inputs!$E$21</definedName>
    <definedName name="Tage_Jahr">Formate!$D$65</definedName>
    <definedName name="Tausend">Formate!$D$71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8" l="1"/>
  <c r="E29" i="28"/>
  <c r="O28" i="28"/>
  <c r="L28" i="28"/>
  <c r="K28" i="28"/>
  <c r="J28" i="28"/>
  <c r="K27" i="28"/>
  <c r="J27" i="28"/>
  <c r="M26" i="28"/>
  <c r="J26" i="28"/>
  <c r="Q25" i="28"/>
  <c r="Q23" i="28"/>
  <c r="Q33" i="28" s="1"/>
  <c r="P23" i="28"/>
  <c r="P33" i="28" s="1"/>
  <c r="O23" i="28"/>
  <c r="N23" i="28"/>
  <c r="Q28" i="28" s="1"/>
  <c r="M23" i="28"/>
  <c r="O27" i="28" s="1"/>
  <c r="L23" i="28"/>
  <c r="L33" i="28" s="1"/>
  <c r="K23" i="28"/>
  <c r="J23" i="28"/>
  <c r="M28" i="28" s="1"/>
  <c r="J17" i="28"/>
  <c r="E14" i="28"/>
  <c r="O13" i="28"/>
  <c r="L13" i="28"/>
  <c r="K13" i="28"/>
  <c r="J13" i="28"/>
  <c r="N12" i="28"/>
  <c r="K12" i="28"/>
  <c r="J12" i="28"/>
  <c r="Q11" i="28"/>
  <c r="J11" i="28"/>
  <c r="Q8" i="28"/>
  <c r="Q18" i="28" s="1"/>
  <c r="P8" i="28"/>
  <c r="P18" i="28" s="1"/>
  <c r="O8" i="28"/>
  <c r="O18" i="28" s="1"/>
  <c r="N8" i="28"/>
  <c r="M8" i="28"/>
  <c r="P13" i="28" s="1"/>
  <c r="L8" i="28"/>
  <c r="M11" i="28" s="1"/>
  <c r="K8" i="28"/>
  <c r="K18" i="28" s="1"/>
  <c r="J8" i="28"/>
  <c r="M13" i="28" s="1"/>
  <c r="I5" i="28"/>
  <c r="I4" i="28"/>
  <c r="Q26" i="28" l="1"/>
  <c r="N13" i="28"/>
  <c r="L18" i="28"/>
  <c r="L10" i="28"/>
  <c r="P11" i="28"/>
  <c r="Q10" i="28"/>
  <c r="O12" i="28"/>
  <c r="J25" i="28"/>
  <c r="J29" i="28" s="1"/>
  <c r="P27" i="28"/>
  <c r="J33" i="28"/>
  <c r="M10" i="28"/>
  <c r="L11" i="28"/>
  <c r="M18" i="28"/>
  <c r="M25" i="28"/>
  <c r="P28" i="28"/>
  <c r="M33" i="28"/>
  <c r="P10" i="28"/>
  <c r="N25" i="28"/>
  <c r="N26" i="28"/>
  <c r="L27" i="28"/>
  <c r="N33" i="28"/>
  <c r="Q13" i="28"/>
  <c r="O11" i="28"/>
  <c r="N18" i="28"/>
  <c r="P12" i="28"/>
  <c r="N10" i="28"/>
  <c r="N28" i="28"/>
  <c r="L26" i="28"/>
  <c r="K33" i="28"/>
  <c r="M27" i="28"/>
  <c r="K25" i="28"/>
  <c r="P26" i="28"/>
  <c r="O33" i="28"/>
  <c r="Q27" i="28"/>
  <c r="O25" i="28"/>
  <c r="K11" i="28"/>
  <c r="J10" i="28"/>
  <c r="J18" i="28"/>
  <c r="L12" i="28"/>
  <c r="K10" i="28"/>
  <c r="K14" i="28" s="1"/>
  <c r="K19" i="28" s="1"/>
  <c r="O10" i="28"/>
  <c r="N11" i="28"/>
  <c r="M12" i="28"/>
  <c r="Q12" i="28"/>
  <c r="L25" i="28"/>
  <c r="P25" i="28"/>
  <c r="K26" i="28"/>
  <c r="O26" i="28"/>
  <c r="N27" i="28"/>
  <c r="P14" i="28" l="1"/>
  <c r="P19" i="28" s="1"/>
  <c r="Q29" i="28"/>
  <c r="Q34" i="28" s="1"/>
  <c r="I33" i="28"/>
  <c r="M29" i="28"/>
  <c r="M34" i="28" s="1"/>
  <c r="L14" i="28"/>
  <c r="L19" i="28" s="1"/>
  <c r="N29" i="28"/>
  <c r="N34" i="28" s="1"/>
  <c r="I28" i="28"/>
  <c r="M14" i="28"/>
  <c r="M19" i="28" s="1"/>
  <c r="Q14" i="28"/>
  <c r="Q19" i="28" s="1"/>
  <c r="I27" i="28"/>
  <c r="O29" i="28"/>
  <c r="O34" i="28" s="1"/>
  <c r="I26" i="28"/>
  <c r="I13" i="28"/>
  <c r="I12" i="28"/>
  <c r="P29" i="28"/>
  <c r="P34" i="28" s="1"/>
  <c r="I18" i="28"/>
  <c r="K29" i="28"/>
  <c r="K34" i="28" s="1"/>
  <c r="L29" i="28"/>
  <c r="L34" i="28" s="1"/>
  <c r="O14" i="28"/>
  <c r="O19" i="28" s="1"/>
  <c r="J14" i="28"/>
  <c r="I10" i="28"/>
  <c r="J34" i="28"/>
  <c r="N14" i="28"/>
  <c r="N19" i="28" s="1"/>
  <c r="I11" i="28"/>
  <c r="I25" i="28"/>
  <c r="I30" i="28" l="1"/>
  <c r="I15" i="28"/>
  <c r="I29" i="28"/>
  <c r="J19" i="28"/>
  <c r="I14" i="28"/>
  <c r="I34" i="28"/>
  <c r="J35" i="28"/>
  <c r="I19" i="28" l="1"/>
  <c r="J20" i="28"/>
  <c r="J39" i="28"/>
  <c r="K32" i="28"/>
  <c r="K35" i="28" s="1"/>
  <c r="K39" i="28" l="1"/>
  <c r="L32" i="28"/>
  <c r="L35" i="28" s="1"/>
  <c r="K17" i="28"/>
  <c r="K20" i="28" s="1"/>
  <c r="J38" i="28"/>
  <c r="L39" i="28" l="1"/>
  <c r="M32" i="28"/>
  <c r="M35" i="28" s="1"/>
  <c r="M39" i="28" s="1"/>
  <c r="J40" i="28"/>
  <c r="L17" i="28"/>
  <c r="L20" i="28" s="1"/>
  <c r="K38" i="28"/>
  <c r="K40" i="28" s="1"/>
  <c r="N32" i="28" l="1"/>
  <c r="N35" i="28" s="1"/>
  <c r="M17" i="28"/>
  <c r="M20" i="28" s="1"/>
  <c r="M38" i="28" s="1"/>
  <c r="L38" i="28"/>
  <c r="N39" i="28" l="1"/>
  <c r="O32" i="28"/>
  <c r="O35" i="28" s="1"/>
  <c r="M40" i="28"/>
  <c r="N17" i="28"/>
  <c r="N20" i="28" s="1"/>
  <c r="L40" i="28"/>
  <c r="O17" i="28" l="1"/>
  <c r="O20" i="28" s="1"/>
  <c r="N38" i="28"/>
  <c r="N40" i="28" s="1"/>
  <c r="O39" i="28"/>
  <c r="P32" i="28"/>
  <c r="P35" i="28" s="1"/>
  <c r="P39" i="28" l="1"/>
  <c r="Q32" i="28"/>
  <c r="Q35" i="28" s="1"/>
  <c r="Q39" i="28" s="1"/>
  <c r="P17" i="28"/>
  <c r="P20" i="28" s="1"/>
  <c r="O38" i="28"/>
  <c r="O40" i="28" s="1"/>
  <c r="I39" i="28" l="1"/>
  <c r="Q17" i="28"/>
  <c r="Q20" i="28" s="1"/>
  <c r="Q38" i="28" s="1"/>
  <c r="Q40" i="28" s="1"/>
  <c r="P38" i="28"/>
  <c r="P40" i="28" s="1"/>
  <c r="I38" i="28" l="1"/>
  <c r="I40" i="28"/>
  <c r="I41" i="28" s="1"/>
  <c r="E64" i="23" l="1"/>
  <c r="E70" i="23"/>
  <c r="J67" i="23"/>
  <c r="J61" i="23"/>
  <c r="J16" i="23" l="1"/>
  <c r="K16" i="23" s="1"/>
  <c r="L16" i="23" s="1"/>
  <c r="M16" i="23" s="1"/>
  <c r="N16" i="23" s="1"/>
  <c r="O16" i="23" s="1"/>
  <c r="P16" i="23" s="1"/>
  <c r="Q16" i="23" s="1"/>
  <c r="R16" i="23" s="1"/>
  <c r="S16" i="23" s="1"/>
  <c r="T16" i="23" s="1"/>
  <c r="U16" i="23" s="1"/>
  <c r="V16" i="23" s="1"/>
  <c r="W16" i="23" s="1"/>
  <c r="X16" i="23" s="1"/>
  <c r="Y16" i="23" s="1"/>
  <c r="Z16" i="23" s="1"/>
  <c r="AA16" i="23" s="1"/>
  <c r="AB16" i="23" s="1"/>
  <c r="AC16" i="23" s="1"/>
  <c r="AD16" i="23" s="1"/>
  <c r="AE16" i="23" s="1"/>
  <c r="AF16" i="23" s="1"/>
  <c r="AG16" i="23" s="1"/>
  <c r="AH16" i="23" s="1"/>
  <c r="AI16" i="23" s="1"/>
  <c r="AJ16" i="23" s="1"/>
  <c r="AK16" i="23" s="1"/>
  <c r="AL16" i="23" s="1"/>
  <c r="AM16" i="23" s="1"/>
  <c r="AN16" i="23" s="1"/>
  <c r="AO16" i="23" s="1"/>
  <c r="AP16" i="23" s="1"/>
  <c r="AQ16" i="23" s="1"/>
  <c r="AR16" i="23" s="1"/>
  <c r="AS16" i="23" s="1"/>
  <c r="AT16" i="23" s="1"/>
  <c r="AU16" i="23" s="1"/>
  <c r="AV16" i="23" s="1"/>
  <c r="AW16" i="23" s="1"/>
  <c r="AX16" i="23" s="1"/>
  <c r="AY16" i="23" s="1"/>
  <c r="AZ16" i="23" s="1"/>
  <c r="BA16" i="23" s="1"/>
  <c r="BB16" i="23" s="1"/>
  <c r="BC16" i="23" s="1"/>
  <c r="BD16" i="23" s="1"/>
  <c r="BE16" i="23" s="1"/>
  <c r="BF16" i="23" s="1"/>
  <c r="BG16" i="23" s="1"/>
  <c r="BH16" i="23" s="1"/>
  <c r="BI16" i="23" s="1"/>
  <c r="BJ16" i="23" s="1"/>
  <c r="BK16" i="23" s="1"/>
  <c r="BL16" i="23" s="1"/>
  <c r="BM16" i="23" s="1"/>
  <c r="BN16" i="23" s="1"/>
  <c r="BO16" i="23" s="1"/>
  <c r="BP16" i="23" s="1"/>
  <c r="BQ16" i="23" s="1"/>
  <c r="BR16" i="23" s="1"/>
  <c r="BS16" i="23" s="1"/>
  <c r="BT16" i="23" s="1"/>
  <c r="BU16" i="23" s="1"/>
  <c r="BV16" i="23" s="1"/>
  <c r="BW16" i="23" s="1"/>
  <c r="BX16" i="23" s="1"/>
  <c r="BY16" i="23" s="1"/>
  <c r="BZ16" i="23" s="1"/>
  <c r="CA16" i="23" s="1"/>
  <c r="CB16" i="23" s="1"/>
  <c r="CC16" i="23" s="1"/>
  <c r="CD16" i="23" s="1"/>
  <c r="CE16" i="23" s="1"/>
  <c r="CF16" i="23" s="1"/>
  <c r="CG16" i="23" s="1"/>
  <c r="CH16" i="23" s="1"/>
  <c r="CI16" i="23" s="1"/>
  <c r="CJ16" i="23" s="1"/>
  <c r="CK16" i="23" s="1"/>
  <c r="CL16" i="23" s="1"/>
  <c r="CM16" i="23" s="1"/>
  <c r="CN16" i="23" s="1"/>
  <c r="CO16" i="23" s="1"/>
  <c r="CP16" i="23" s="1"/>
  <c r="CQ16" i="23" s="1"/>
  <c r="CR16" i="23" s="1"/>
  <c r="CS16" i="23" s="1"/>
  <c r="CT16" i="23" s="1"/>
  <c r="CU16" i="23" s="1"/>
  <c r="CV16" i="23" s="1"/>
  <c r="CW16" i="23" s="1"/>
  <c r="CX16" i="23" s="1"/>
  <c r="CY16" i="23" s="1"/>
  <c r="CZ16" i="23" s="1"/>
  <c r="DA16" i="23" s="1"/>
  <c r="DB16" i="23" s="1"/>
  <c r="DC16" i="23" s="1"/>
  <c r="DD16" i="23" s="1"/>
  <c r="DE16" i="23" s="1"/>
  <c r="DF16" i="23" s="1"/>
  <c r="DG16" i="23" s="1"/>
  <c r="DH16" i="23" s="1"/>
  <c r="DI16" i="23" s="1"/>
  <c r="DJ16" i="23" s="1"/>
  <c r="DK16" i="23" s="1"/>
  <c r="DL16" i="23" s="1"/>
  <c r="DM16" i="23" s="1"/>
  <c r="DN16" i="23" s="1"/>
  <c r="DO16" i="23" s="1"/>
  <c r="DP16" i="23" s="1"/>
  <c r="DQ16" i="23" s="1"/>
  <c r="DR16" i="23" s="1"/>
  <c r="DS16" i="23" s="1"/>
  <c r="DT16" i="23" s="1"/>
  <c r="DU16" i="23" s="1"/>
  <c r="DV16" i="23" s="1"/>
  <c r="DW16" i="23" s="1"/>
  <c r="DX16" i="23" s="1"/>
  <c r="DY16" i="23" s="1"/>
  <c r="E48" i="23"/>
  <c r="J44" i="23"/>
  <c r="E40" i="23"/>
  <c r="G127" i="1"/>
  <c r="F48" i="23" s="1"/>
  <c r="DH47" i="23" l="1"/>
  <c r="AV47" i="23"/>
  <c r="AN47" i="23"/>
  <c r="CB47" i="23"/>
  <c r="DX47" i="23"/>
  <c r="CR47" i="23"/>
  <c r="P47" i="23"/>
  <c r="BL47" i="23"/>
  <c r="CZ47" i="23"/>
  <c r="AF47" i="23"/>
  <c r="BT47" i="23"/>
  <c r="DW47" i="23"/>
  <c r="DS47" i="23"/>
  <c r="DO47" i="23"/>
  <c r="DK47" i="23"/>
  <c r="DG47" i="23"/>
  <c r="DC47" i="23"/>
  <c r="CY47" i="23"/>
  <c r="CU47" i="23"/>
  <c r="CQ47" i="23"/>
  <c r="CM47" i="23"/>
  <c r="CI47" i="23"/>
  <c r="CE47" i="23"/>
  <c r="CA47" i="23"/>
  <c r="BW47" i="23"/>
  <c r="BS47" i="23"/>
  <c r="BO47" i="23"/>
  <c r="BK47" i="23"/>
  <c r="BG47" i="23"/>
  <c r="BC47" i="23"/>
  <c r="AY47" i="23"/>
  <c r="AU47" i="23"/>
  <c r="AQ47" i="23"/>
  <c r="AM47" i="23"/>
  <c r="AI47" i="23"/>
  <c r="AE47" i="23"/>
  <c r="AA47" i="23"/>
  <c r="W47" i="23"/>
  <c r="S47" i="23"/>
  <c r="O47" i="23"/>
  <c r="K47" i="23"/>
  <c r="DY47" i="23"/>
  <c r="DU47" i="23"/>
  <c r="DQ47" i="23"/>
  <c r="DM47" i="23"/>
  <c r="DI47" i="23"/>
  <c r="DE47" i="23"/>
  <c r="DA47" i="23"/>
  <c r="CW47" i="23"/>
  <c r="CS47" i="23"/>
  <c r="CO47" i="23"/>
  <c r="CK47" i="23"/>
  <c r="CG47" i="23"/>
  <c r="CC47" i="23"/>
  <c r="BY47" i="23"/>
  <c r="BU47" i="23"/>
  <c r="BQ47" i="23"/>
  <c r="BM47" i="23"/>
  <c r="BI47" i="23"/>
  <c r="BE47" i="23"/>
  <c r="BA47" i="23"/>
  <c r="AW47" i="23"/>
  <c r="AS47" i="23"/>
  <c r="AO47" i="23"/>
  <c r="AK47" i="23"/>
  <c r="AG47" i="23"/>
  <c r="AC47" i="23"/>
  <c r="Y47" i="23"/>
  <c r="U47" i="23"/>
  <c r="Q47" i="23"/>
  <c r="M47" i="23"/>
  <c r="DR47" i="23"/>
  <c r="DJ47" i="23"/>
  <c r="DB47" i="23"/>
  <c r="CT47" i="23"/>
  <c r="CL47" i="23"/>
  <c r="CD47" i="23"/>
  <c r="BV47" i="23"/>
  <c r="BN47" i="23"/>
  <c r="BF47" i="23"/>
  <c r="AX47" i="23"/>
  <c r="AP47" i="23"/>
  <c r="AH47" i="23"/>
  <c r="Z47" i="23"/>
  <c r="R47" i="23"/>
  <c r="J47" i="23"/>
  <c r="DV47" i="23"/>
  <c r="DN47" i="23"/>
  <c r="DF47" i="23"/>
  <c r="CX47" i="23"/>
  <c r="CP47" i="23"/>
  <c r="CH47" i="23"/>
  <c r="BZ47" i="23"/>
  <c r="BR47" i="23"/>
  <c r="BJ47" i="23"/>
  <c r="BB47" i="23"/>
  <c r="AT47" i="23"/>
  <c r="AL47" i="23"/>
  <c r="AD47" i="23"/>
  <c r="V47" i="23"/>
  <c r="N47" i="23"/>
  <c r="DT47" i="23"/>
  <c r="DL47" i="23"/>
  <c r="DD47" i="23"/>
  <c r="CV47" i="23"/>
  <c r="CN47" i="23"/>
  <c r="CF47" i="23"/>
  <c r="BX47" i="23"/>
  <c r="BP47" i="23"/>
  <c r="BH47" i="23"/>
  <c r="AZ47" i="23"/>
  <c r="AR47" i="23"/>
  <c r="AJ47" i="23"/>
  <c r="AB47" i="23"/>
  <c r="T47" i="23"/>
  <c r="L47" i="23"/>
  <c r="X47" i="23"/>
  <c r="BD47" i="23"/>
  <c r="CJ47" i="23"/>
  <c r="DP47" i="23"/>
  <c r="D15" i="27"/>
  <c r="D14" i="27"/>
  <c r="D13" i="27"/>
  <c r="D11" i="27"/>
  <c r="C11" i="27"/>
  <c r="D10" i="27"/>
  <c r="C10" i="27"/>
  <c r="C9" i="27"/>
  <c r="E5" i="27"/>
  <c r="D5" i="27"/>
  <c r="C5" i="27"/>
  <c r="C4" i="27"/>
  <c r="J28" i="26" l="1"/>
  <c r="D15" i="26" l="1"/>
  <c r="D14" i="26"/>
  <c r="D13" i="26"/>
  <c r="D11" i="26"/>
  <c r="C11" i="26"/>
  <c r="D10" i="26"/>
  <c r="C10" i="26"/>
  <c r="C9" i="26"/>
  <c r="E5" i="26"/>
  <c r="D5" i="26"/>
  <c r="C5" i="26"/>
  <c r="C4" i="26"/>
  <c r="C65" i="25" l="1"/>
  <c r="C64" i="25"/>
  <c r="C63" i="25"/>
  <c r="C62" i="25"/>
  <c r="E56" i="25"/>
  <c r="E55" i="25"/>
  <c r="E54" i="25"/>
  <c r="E53" i="25"/>
  <c r="C56" i="25"/>
  <c r="C55" i="25"/>
  <c r="C54" i="25"/>
  <c r="C53" i="25"/>
  <c r="C46" i="25"/>
  <c r="C45" i="25"/>
  <c r="C44" i="25"/>
  <c r="C43" i="25"/>
  <c r="E35" i="25"/>
  <c r="E34" i="25"/>
  <c r="E33" i="25"/>
  <c r="E32" i="25"/>
  <c r="C35" i="25"/>
  <c r="C34" i="25"/>
  <c r="C33" i="25"/>
  <c r="C32" i="25"/>
  <c r="E26" i="25"/>
  <c r="E21" i="25"/>
  <c r="G82" i="1"/>
  <c r="H78" i="1"/>
  <c r="I78" i="1" s="1"/>
  <c r="J78" i="1" s="1"/>
  <c r="D15" i="25" l="1"/>
  <c r="D14" i="25"/>
  <c r="D13" i="25"/>
  <c r="D11" i="25"/>
  <c r="C11" i="25"/>
  <c r="D10" i="25"/>
  <c r="C10" i="25"/>
  <c r="C9" i="25"/>
  <c r="E5" i="25"/>
  <c r="D5" i="25"/>
  <c r="C5" i="25"/>
  <c r="C4" i="25"/>
  <c r="E30" i="23" l="1"/>
  <c r="E27" i="23"/>
  <c r="C27" i="23"/>
  <c r="E24" i="23"/>
  <c r="E21" i="23"/>
  <c r="C21" i="23"/>
  <c r="D15" i="23"/>
  <c r="D14" i="23"/>
  <c r="D13" i="23"/>
  <c r="D11" i="23"/>
  <c r="C11" i="23"/>
  <c r="D10" i="23"/>
  <c r="C10" i="23"/>
  <c r="C9" i="23"/>
  <c r="E5" i="23"/>
  <c r="D5" i="23"/>
  <c r="C5" i="23"/>
  <c r="C4" i="23"/>
  <c r="E103" i="20" l="1"/>
  <c r="E102" i="20"/>
  <c r="E95" i="20"/>
  <c r="J77" i="20" l="1"/>
  <c r="E82" i="20"/>
  <c r="E72" i="20" l="1"/>
  <c r="F48" i="20"/>
  <c r="F47" i="20"/>
  <c r="F115" i="1"/>
  <c r="E93" i="20" s="1"/>
  <c r="G106" i="1"/>
  <c r="G105" i="1"/>
  <c r="F40" i="20" l="1"/>
  <c r="E40" i="20"/>
  <c r="C40" i="20"/>
  <c r="F39" i="20"/>
  <c r="E39" i="20"/>
  <c r="C39" i="20"/>
  <c r="F38" i="20"/>
  <c r="E38" i="20"/>
  <c r="C38" i="20"/>
  <c r="F37" i="20"/>
  <c r="E37" i="20"/>
  <c r="C37" i="20"/>
  <c r="F36" i="20"/>
  <c r="E36" i="20"/>
  <c r="C36" i="20"/>
  <c r="F35" i="20"/>
  <c r="E35" i="20"/>
  <c r="C35" i="20"/>
  <c r="F34" i="20"/>
  <c r="E34" i="20"/>
  <c r="C34" i="20"/>
  <c r="F33" i="20"/>
  <c r="E33" i="20"/>
  <c r="C33" i="20"/>
  <c r="F32" i="20"/>
  <c r="E32" i="20"/>
  <c r="C32" i="20"/>
  <c r="F31" i="20"/>
  <c r="E31" i="20"/>
  <c r="C31" i="20"/>
  <c r="C28" i="20"/>
  <c r="C27" i="20"/>
  <c r="C26" i="20"/>
  <c r="C25" i="20"/>
  <c r="C24" i="20"/>
  <c r="C23" i="20"/>
  <c r="C22" i="20"/>
  <c r="C21" i="20"/>
  <c r="C20" i="20"/>
  <c r="E41" i="20" l="1"/>
  <c r="C19" i="20"/>
  <c r="D15" i="20"/>
  <c r="D14" i="20"/>
  <c r="D13" i="20"/>
  <c r="D11" i="20"/>
  <c r="C11" i="20"/>
  <c r="D10" i="20"/>
  <c r="C10" i="20"/>
  <c r="C9" i="20"/>
  <c r="E5" i="20"/>
  <c r="D5" i="20"/>
  <c r="C5" i="20"/>
  <c r="C4" i="20"/>
  <c r="D15" i="19"/>
  <c r="D14" i="19"/>
  <c r="D13" i="19"/>
  <c r="D11" i="19"/>
  <c r="C11" i="19"/>
  <c r="D10" i="19"/>
  <c r="C10" i="19"/>
  <c r="C9" i="19"/>
  <c r="E5" i="19"/>
  <c r="D5" i="19"/>
  <c r="C5" i="19"/>
  <c r="C4" i="19"/>
  <c r="G62" i="1"/>
  <c r="H62" i="1" s="1"/>
  <c r="F30" i="23" s="1"/>
  <c r="G61" i="1"/>
  <c r="H61" i="1" s="1"/>
  <c r="F24" i="23" s="1"/>
  <c r="N55" i="1"/>
  <c r="M55" i="1"/>
  <c r="L55" i="1"/>
  <c r="K55" i="1"/>
  <c r="J55" i="1"/>
  <c r="I55" i="1"/>
  <c r="F55" i="1"/>
  <c r="H54" i="1"/>
  <c r="G54" i="1" s="1"/>
  <c r="H53" i="1"/>
  <c r="G53" i="1" s="1"/>
  <c r="H52" i="1"/>
  <c r="G52" i="1" s="1"/>
  <c r="H51" i="1"/>
  <c r="G51" i="1" s="1"/>
  <c r="H50" i="1"/>
  <c r="G50" i="1" s="1"/>
  <c r="H49" i="1"/>
  <c r="G49" i="1" s="1"/>
  <c r="H48" i="1"/>
  <c r="G48" i="1" s="1"/>
  <c r="H47" i="1"/>
  <c r="G47" i="1" s="1"/>
  <c r="H46" i="1"/>
  <c r="G46" i="1" s="1"/>
  <c r="H45" i="1"/>
  <c r="G45" i="1" s="1"/>
  <c r="J44" i="1"/>
  <c r="K44" i="1" s="1"/>
  <c r="L44" i="1" s="1"/>
  <c r="M44" i="1" s="1"/>
  <c r="N44" i="1" s="1"/>
  <c r="G55" i="1" l="1"/>
  <c r="H55" i="1"/>
  <c r="H18" i="2"/>
  <c r="F27" i="2" l="1"/>
  <c r="F28" i="2" s="1"/>
  <c r="F29" i="2" s="1"/>
  <c r="F30" i="2" s="1"/>
  <c r="F31" i="2" s="1"/>
  <c r="F32" i="2" s="1"/>
  <c r="F33" i="2" s="1"/>
  <c r="F34" i="2" s="1"/>
  <c r="F35" i="2" s="1"/>
  <c r="F36" i="2" s="1"/>
  <c r="F37" i="2" s="1"/>
  <c r="D87" i="13" l="1"/>
  <c r="D33" i="1" l="1"/>
  <c r="D28" i="1"/>
  <c r="I5" i="3" l="1"/>
  <c r="E29" i="1"/>
  <c r="E91" i="20" s="1"/>
  <c r="E15" i="3"/>
  <c r="C7" i="3"/>
  <c r="E14" i="3"/>
  <c r="E13" i="3"/>
  <c r="C6" i="3"/>
  <c r="C2" i="3"/>
  <c r="D38" i="1"/>
  <c r="H22" i="2"/>
  <c r="H20" i="2"/>
  <c r="H17" i="2"/>
  <c r="H16" i="2"/>
  <c r="H15" i="2"/>
  <c r="E21" i="1"/>
  <c r="E14" i="1"/>
  <c r="H21" i="2" s="1"/>
  <c r="F111" i="1" l="1"/>
  <c r="G111" i="1" s="1"/>
  <c r="H111" i="1" s="1"/>
  <c r="I111" i="1" s="1"/>
  <c r="F133" i="1"/>
  <c r="G133" i="1" s="1"/>
  <c r="H133" i="1" s="1"/>
  <c r="I133" i="1" s="1"/>
  <c r="E13" i="27"/>
  <c r="E13" i="26"/>
  <c r="E14" i="27"/>
  <c r="E14" i="26"/>
  <c r="I5" i="27"/>
  <c r="I5" i="26"/>
  <c r="C6" i="27"/>
  <c r="C6" i="26"/>
  <c r="E15" i="27"/>
  <c r="E15" i="26"/>
  <c r="C2" i="27"/>
  <c r="C2" i="26"/>
  <c r="C7" i="27"/>
  <c r="C7" i="26"/>
  <c r="C2" i="23"/>
  <c r="C2" i="25"/>
  <c r="C7" i="23"/>
  <c r="C7" i="25"/>
  <c r="C6" i="23"/>
  <c r="C6" i="25"/>
  <c r="E13" i="23"/>
  <c r="E13" i="25"/>
  <c r="E15" i="23"/>
  <c r="E15" i="25"/>
  <c r="E14" i="23"/>
  <c r="E14" i="25"/>
  <c r="I5" i="23"/>
  <c r="I5" i="25"/>
  <c r="C2" i="19"/>
  <c r="C2" i="20"/>
  <c r="C7" i="20"/>
  <c r="C7" i="19"/>
  <c r="C6" i="20"/>
  <c r="C6" i="19"/>
  <c r="E15" i="20"/>
  <c r="E15" i="19"/>
  <c r="E13" i="20"/>
  <c r="E13" i="19"/>
  <c r="E14" i="20"/>
  <c r="E14" i="19"/>
  <c r="I5" i="20"/>
  <c r="I5" i="19"/>
  <c r="C15" i="3"/>
  <c r="J4" i="3"/>
  <c r="C2" i="1"/>
  <c r="C14" i="3"/>
  <c r="D6" i="3"/>
  <c r="E31" i="1"/>
  <c r="C13" i="3"/>
  <c r="D6" i="27" l="1"/>
  <c r="D6" i="26"/>
  <c r="C15" i="27"/>
  <c r="C15" i="26"/>
  <c r="C14" i="27"/>
  <c r="C14" i="26"/>
  <c r="C13" i="27"/>
  <c r="C13" i="26"/>
  <c r="J4" i="27"/>
  <c r="J4" i="26"/>
  <c r="J4" i="23"/>
  <c r="J4" i="25"/>
  <c r="J38" i="25" s="1"/>
  <c r="C14" i="23"/>
  <c r="C14" i="25"/>
  <c r="C13" i="23"/>
  <c r="C13" i="25"/>
  <c r="D6" i="23"/>
  <c r="D6" i="25"/>
  <c r="C15" i="23"/>
  <c r="C15" i="25"/>
  <c r="E34" i="1"/>
  <c r="E36" i="1" s="1"/>
  <c r="E7" i="3" s="1"/>
  <c r="E75" i="20"/>
  <c r="C14" i="20"/>
  <c r="C14" i="19"/>
  <c r="J4" i="20"/>
  <c r="J91" i="20" s="1"/>
  <c r="J93" i="20" s="1"/>
  <c r="J4" i="19"/>
  <c r="D6" i="20"/>
  <c r="D6" i="19"/>
  <c r="C15" i="20"/>
  <c r="C15" i="19"/>
  <c r="C13" i="20"/>
  <c r="C13" i="19"/>
  <c r="E6" i="3"/>
  <c r="E6" i="27" l="1"/>
  <c r="E6" i="26"/>
  <c r="E7" i="27"/>
  <c r="E7" i="26"/>
  <c r="J5" i="3"/>
  <c r="J5" i="23" s="1"/>
  <c r="D21" i="26"/>
  <c r="E6" i="23"/>
  <c r="E6" i="25"/>
  <c r="E7" i="23"/>
  <c r="E7" i="25"/>
  <c r="D7" i="3"/>
  <c r="F107" i="1"/>
  <c r="E23" i="26" s="1"/>
  <c r="F108" i="1"/>
  <c r="E21" i="26" s="1"/>
  <c r="E6" i="20"/>
  <c r="E6" i="19"/>
  <c r="E7" i="20"/>
  <c r="E7" i="19"/>
  <c r="K4" i="3" l="1"/>
  <c r="K4" i="26" s="1"/>
  <c r="J5" i="19"/>
  <c r="J10" i="3"/>
  <c r="J11" i="3"/>
  <c r="J11" i="27" s="1"/>
  <c r="J5" i="20"/>
  <c r="J75" i="20" s="1"/>
  <c r="J5" i="25"/>
  <c r="J6" i="3"/>
  <c r="J6" i="26" s="1"/>
  <c r="J10" i="26"/>
  <c r="K4" i="27"/>
  <c r="D7" i="25"/>
  <c r="D7" i="27"/>
  <c r="D7" i="26"/>
  <c r="J5" i="27"/>
  <c r="J5" i="26"/>
  <c r="J21" i="26" s="1"/>
  <c r="J10" i="25"/>
  <c r="J39" i="25" s="1"/>
  <c r="D7" i="23"/>
  <c r="D7" i="20"/>
  <c r="D7" i="19"/>
  <c r="J7" i="3"/>
  <c r="J10" i="20"/>
  <c r="K4" i="25" l="1"/>
  <c r="K38" i="25" s="1"/>
  <c r="K4" i="19"/>
  <c r="J10" i="27"/>
  <c r="J11" i="20"/>
  <c r="J11" i="23"/>
  <c r="K4" i="20"/>
  <c r="K91" i="20" s="1"/>
  <c r="K93" i="20" s="1"/>
  <c r="K4" i="23"/>
  <c r="K5" i="3"/>
  <c r="K5" i="25" s="1"/>
  <c r="J10" i="19"/>
  <c r="J10" i="23"/>
  <c r="J11" i="26"/>
  <c r="J11" i="19"/>
  <c r="J11" i="25"/>
  <c r="J13" i="3"/>
  <c r="J13" i="26" s="1"/>
  <c r="J6" i="19"/>
  <c r="J6" i="23"/>
  <c r="J6" i="25"/>
  <c r="J6" i="27"/>
  <c r="J6" i="20"/>
  <c r="J85" i="20" s="1"/>
  <c r="J86" i="20" s="1"/>
  <c r="J88" i="20" s="1"/>
  <c r="J47" i="20" s="1"/>
  <c r="J7" i="27"/>
  <c r="J7" i="26"/>
  <c r="J35" i="26" s="1"/>
  <c r="J36" i="26" s="1"/>
  <c r="J38" i="26" s="1"/>
  <c r="J32" i="27" s="1"/>
  <c r="J22" i="26"/>
  <c r="J23" i="26"/>
  <c r="J7" i="23"/>
  <c r="J7" i="25"/>
  <c r="J7" i="20"/>
  <c r="J7" i="19"/>
  <c r="J14" i="3"/>
  <c r="J13" i="19" l="1"/>
  <c r="J13" i="25"/>
  <c r="K11" i="3"/>
  <c r="K11" i="27" s="1"/>
  <c r="L4" i="3"/>
  <c r="L4" i="25" s="1"/>
  <c r="L38" i="25" s="1"/>
  <c r="K5" i="20"/>
  <c r="K5" i="23"/>
  <c r="K5" i="27"/>
  <c r="K6" i="3"/>
  <c r="K6" i="19" s="1"/>
  <c r="K5" i="19"/>
  <c r="J19" i="20"/>
  <c r="J31" i="20" s="1"/>
  <c r="K5" i="26"/>
  <c r="K21" i="26" s="1"/>
  <c r="K23" i="26" s="1"/>
  <c r="J22" i="23"/>
  <c r="J13" i="27"/>
  <c r="K10" i="3"/>
  <c r="K10" i="19" s="1"/>
  <c r="K7" i="3"/>
  <c r="K7" i="23" s="1"/>
  <c r="J28" i="23"/>
  <c r="J13" i="23"/>
  <c r="J13" i="20"/>
  <c r="J27" i="20"/>
  <c r="J39" i="20" s="1"/>
  <c r="J48" i="23"/>
  <c r="J95" i="20"/>
  <c r="J40" i="23"/>
  <c r="J24" i="20"/>
  <c r="J36" i="20" s="1"/>
  <c r="J21" i="20"/>
  <c r="J23" i="20"/>
  <c r="J35" i="20" s="1"/>
  <c r="J103" i="20" s="1"/>
  <c r="J29" i="23" s="1"/>
  <c r="J22" i="20"/>
  <c r="J34" i="20" s="1"/>
  <c r="J26" i="20"/>
  <c r="J38" i="20" s="1"/>
  <c r="J25" i="20"/>
  <c r="J37" i="20" s="1"/>
  <c r="J68" i="20"/>
  <c r="J72" i="20" s="1"/>
  <c r="J20" i="20"/>
  <c r="J32" i="20" s="1"/>
  <c r="J28" i="20"/>
  <c r="J40" i="20" s="1"/>
  <c r="J82" i="20"/>
  <c r="J35" i="25"/>
  <c r="J34" i="25"/>
  <c r="J33" i="25"/>
  <c r="J22" i="25"/>
  <c r="J20" i="25"/>
  <c r="J21" i="25" s="1"/>
  <c r="J32" i="25"/>
  <c r="J40" i="25"/>
  <c r="L4" i="27"/>
  <c r="L4" i="26"/>
  <c r="K6" i="26"/>
  <c r="J14" i="27"/>
  <c r="J14" i="26"/>
  <c r="J24" i="26"/>
  <c r="J26" i="25"/>
  <c r="L4" i="23"/>
  <c r="K11" i="23"/>
  <c r="K11" i="25"/>
  <c r="J14" i="23"/>
  <c r="J14" i="25"/>
  <c r="J14" i="20"/>
  <c r="J15" i="3"/>
  <c r="J14" i="19"/>
  <c r="K75" i="20"/>
  <c r="J33" i="20"/>
  <c r="K6" i="20"/>
  <c r="L4" i="20"/>
  <c r="L91" i="20" s="1"/>
  <c r="L93" i="20" s="1"/>
  <c r="L4" i="19"/>
  <c r="K11" i="20"/>
  <c r="K11" i="19"/>
  <c r="L5" i="3"/>
  <c r="K6" i="23" l="1"/>
  <c r="K6" i="27"/>
  <c r="K6" i="25"/>
  <c r="K13" i="3"/>
  <c r="K10" i="26"/>
  <c r="K10" i="20"/>
  <c r="K11" i="26"/>
  <c r="K10" i="25"/>
  <c r="K39" i="25" s="1"/>
  <c r="K85" i="20"/>
  <c r="K10" i="23"/>
  <c r="K10" i="27"/>
  <c r="K7" i="19"/>
  <c r="K7" i="20"/>
  <c r="K24" i="26"/>
  <c r="K7" i="26"/>
  <c r="K35" i="26" s="1"/>
  <c r="K36" i="26" s="1"/>
  <c r="K22" i="26"/>
  <c r="K7" i="27"/>
  <c r="J96" i="20"/>
  <c r="J98" i="20" s="1"/>
  <c r="J48" i="20" s="1"/>
  <c r="J102" i="20" s="1"/>
  <c r="K7" i="25"/>
  <c r="K34" i="25" s="1"/>
  <c r="K14" i="3"/>
  <c r="K14" i="26" s="1"/>
  <c r="K40" i="23"/>
  <c r="K48" i="23"/>
  <c r="J44" i="25"/>
  <c r="K13" i="27"/>
  <c r="K13" i="26"/>
  <c r="L5" i="27"/>
  <c r="L5" i="26"/>
  <c r="L21" i="26" s="1"/>
  <c r="J45" i="25"/>
  <c r="J59" i="25"/>
  <c r="J23" i="25"/>
  <c r="J46" i="25"/>
  <c r="J15" i="27"/>
  <c r="J15" i="26"/>
  <c r="J42" i="26"/>
  <c r="J36" i="25"/>
  <c r="J43" i="25"/>
  <c r="J15" i="23"/>
  <c r="J15" i="25"/>
  <c r="K13" i="23"/>
  <c r="K13" i="25"/>
  <c r="L5" i="23"/>
  <c r="L5" i="25"/>
  <c r="J15" i="19"/>
  <c r="J15" i="20"/>
  <c r="K86" i="20"/>
  <c r="K95" i="20"/>
  <c r="K25" i="20"/>
  <c r="K28" i="20"/>
  <c r="K24" i="20"/>
  <c r="K23" i="20"/>
  <c r="K35" i="20" s="1"/>
  <c r="K103" i="20" s="1"/>
  <c r="K20" i="20"/>
  <c r="K27" i="20"/>
  <c r="K22" i="20"/>
  <c r="K26" i="20"/>
  <c r="K19" i="20"/>
  <c r="K21" i="20"/>
  <c r="J41" i="20"/>
  <c r="J46" i="20" s="1"/>
  <c r="L5" i="19"/>
  <c r="L5" i="20"/>
  <c r="K13" i="20"/>
  <c r="K13" i="19"/>
  <c r="L10" i="3"/>
  <c r="L7" i="3"/>
  <c r="L6" i="3"/>
  <c r="M4" i="3"/>
  <c r="L11" i="3"/>
  <c r="K33" i="25" l="1"/>
  <c r="K14" i="27"/>
  <c r="K40" i="25"/>
  <c r="K59" i="25" s="1"/>
  <c r="K20" i="25"/>
  <c r="K21" i="25" s="1"/>
  <c r="K26" i="25"/>
  <c r="K35" i="25"/>
  <c r="K32" i="25"/>
  <c r="K43" i="25" s="1"/>
  <c r="K22" i="25"/>
  <c r="K14" i="23"/>
  <c r="K14" i="20"/>
  <c r="K15" i="3"/>
  <c r="K15" i="26" s="1"/>
  <c r="K14" i="19"/>
  <c r="K14" i="25"/>
  <c r="J47" i="25"/>
  <c r="J25" i="27" s="1"/>
  <c r="L23" i="26"/>
  <c r="L22" i="26"/>
  <c r="L10" i="27"/>
  <c r="L10" i="26"/>
  <c r="J50" i="25"/>
  <c r="J27" i="25"/>
  <c r="K46" i="25"/>
  <c r="L6" i="27"/>
  <c r="L6" i="26"/>
  <c r="L7" i="27"/>
  <c r="L7" i="26"/>
  <c r="L35" i="26" s="1"/>
  <c r="L11" i="27"/>
  <c r="L11" i="26"/>
  <c r="M4" i="27"/>
  <c r="M4" i="26"/>
  <c r="K44" i="25"/>
  <c r="M4" i="23"/>
  <c r="M4" i="25"/>
  <c r="M38" i="25" s="1"/>
  <c r="L6" i="23"/>
  <c r="L6" i="25"/>
  <c r="L11" i="23"/>
  <c r="L11" i="25"/>
  <c r="L10" i="23"/>
  <c r="L10" i="25"/>
  <c r="L39" i="25" s="1"/>
  <c r="L7" i="23"/>
  <c r="L7" i="25"/>
  <c r="K29" i="23"/>
  <c r="L75" i="20"/>
  <c r="J23" i="23"/>
  <c r="J104" i="20"/>
  <c r="J49" i="20"/>
  <c r="J53" i="20" s="1"/>
  <c r="K34" i="20"/>
  <c r="K36" i="20"/>
  <c r="K33" i="20"/>
  <c r="K39" i="20"/>
  <c r="K40" i="20"/>
  <c r="K31" i="20"/>
  <c r="K32" i="20"/>
  <c r="K37" i="20"/>
  <c r="K38" i="20"/>
  <c r="L6" i="20"/>
  <c r="L85" i="20" s="1"/>
  <c r="L6" i="19"/>
  <c r="L11" i="20"/>
  <c r="L11" i="19"/>
  <c r="L10" i="20"/>
  <c r="L95" i="20" s="1"/>
  <c r="L10" i="19"/>
  <c r="M4" i="20"/>
  <c r="M91" i="20" s="1"/>
  <c r="M93" i="20" s="1"/>
  <c r="M4" i="19"/>
  <c r="L7" i="20"/>
  <c r="L7" i="19"/>
  <c r="M5" i="3"/>
  <c r="L14" i="3"/>
  <c r="L13" i="3"/>
  <c r="K36" i="25" l="1"/>
  <c r="K23" i="25"/>
  <c r="K27" i="25" s="1"/>
  <c r="K24" i="27" s="1"/>
  <c r="K57" i="23" s="1"/>
  <c r="K62" i="23" s="1"/>
  <c r="K64" i="23" s="1"/>
  <c r="K15" i="27"/>
  <c r="K45" i="25"/>
  <c r="K15" i="19"/>
  <c r="K15" i="25"/>
  <c r="K15" i="20"/>
  <c r="K15" i="23"/>
  <c r="L61" i="23"/>
  <c r="K50" i="25"/>
  <c r="K54" i="25" s="1"/>
  <c r="K63" i="25" s="1"/>
  <c r="L48" i="23"/>
  <c r="L40" i="23"/>
  <c r="L86" i="20"/>
  <c r="L36" i="26"/>
  <c r="M5" i="27"/>
  <c r="M5" i="26"/>
  <c r="M21" i="26" s="1"/>
  <c r="L13" i="27"/>
  <c r="L13" i="26"/>
  <c r="L14" i="27"/>
  <c r="L14" i="26"/>
  <c r="J24" i="27"/>
  <c r="J57" i="23" s="1"/>
  <c r="L20" i="25"/>
  <c r="L21" i="25" s="1"/>
  <c r="L22" i="25"/>
  <c r="L35" i="25"/>
  <c r="L33" i="25"/>
  <c r="L34" i="25"/>
  <c r="L32" i="25"/>
  <c r="K47" i="25"/>
  <c r="K25" i="27" s="1"/>
  <c r="J56" i="25"/>
  <c r="J65" i="25" s="1"/>
  <c r="J55" i="25"/>
  <c r="J54" i="25"/>
  <c r="J53" i="25"/>
  <c r="L40" i="25"/>
  <c r="L24" i="26"/>
  <c r="L26" i="25"/>
  <c r="M5" i="23"/>
  <c r="M5" i="25"/>
  <c r="L13" i="23"/>
  <c r="L13" i="25"/>
  <c r="L14" i="23"/>
  <c r="L14" i="25"/>
  <c r="J55" i="20"/>
  <c r="J56" i="20" s="1"/>
  <c r="K41" i="20"/>
  <c r="K46" i="20" s="1"/>
  <c r="L24" i="20"/>
  <c r="L23" i="20"/>
  <c r="L35" i="20" s="1"/>
  <c r="L103" i="20" s="1"/>
  <c r="L27" i="20"/>
  <c r="L25" i="20"/>
  <c r="L22" i="20"/>
  <c r="L28" i="20"/>
  <c r="L19" i="20"/>
  <c r="L20" i="20"/>
  <c r="L21" i="20"/>
  <c r="L26" i="20"/>
  <c r="L13" i="20"/>
  <c r="L13" i="19"/>
  <c r="L14" i="20"/>
  <c r="L14" i="19"/>
  <c r="M6" i="3"/>
  <c r="M5" i="20"/>
  <c r="M5" i="19"/>
  <c r="N4" i="3"/>
  <c r="M11" i="3"/>
  <c r="M10" i="3"/>
  <c r="M7" i="3"/>
  <c r="L15" i="3"/>
  <c r="K56" i="25" l="1"/>
  <c r="K55" i="25"/>
  <c r="K64" i="25" s="1"/>
  <c r="J62" i="23"/>
  <c r="K53" i="25"/>
  <c r="K62" i="25" s="1"/>
  <c r="M23" i="26"/>
  <c r="M22" i="26"/>
  <c r="M7" i="27"/>
  <c r="M7" i="26"/>
  <c r="M35" i="26" s="1"/>
  <c r="J64" i="25"/>
  <c r="M11" i="27"/>
  <c r="M11" i="26"/>
  <c r="M13" i="3"/>
  <c r="M13" i="20" s="1"/>
  <c r="M6" i="27"/>
  <c r="M6" i="26"/>
  <c r="L59" i="25"/>
  <c r="L45" i="25"/>
  <c r="L23" i="25"/>
  <c r="K65" i="25"/>
  <c r="J63" i="25"/>
  <c r="L46" i="25"/>
  <c r="M10" i="27"/>
  <c r="M10" i="26"/>
  <c r="L36" i="25"/>
  <c r="L43" i="25"/>
  <c r="L15" i="27"/>
  <c r="L15" i="26"/>
  <c r="N4" i="27"/>
  <c r="N4" i="26"/>
  <c r="J57" i="25"/>
  <c r="J62" i="25"/>
  <c r="L44" i="25"/>
  <c r="M10" i="23"/>
  <c r="M10" i="25"/>
  <c r="M39" i="25" s="1"/>
  <c r="M11" i="23"/>
  <c r="M11" i="25"/>
  <c r="M6" i="23"/>
  <c r="M6" i="25"/>
  <c r="L15" i="23"/>
  <c r="L15" i="25"/>
  <c r="N4" i="23"/>
  <c r="N4" i="25"/>
  <c r="N38" i="25" s="1"/>
  <c r="M7" i="23"/>
  <c r="M7" i="25"/>
  <c r="M75" i="20"/>
  <c r="L29" i="23"/>
  <c r="J58" i="20"/>
  <c r="J78" i="20" s="1"/>
  <c r="J79" i="20" s="1"/>
  <c r="J69" i="20"/>
  <c r="J70" i="20" s="1"/>
  <c r="K68" i="20" s="1"/>
  <c r="L32" i="20"/>
  <c r="L37" i="20"/>
  <c r="L31" i="20"/>
  <c r="L39" i="20"/>
  <c r="L38" i="20"/>
  <c r="L40" i="20"/>
  <c r="L33" i="20"/>
  <c r="L34" i="20"/>
  <c r="L36" i="20"/>
  <c r="M7" i="20"/>
  <c r="M7" i="19"/>
  <c r="M10" i="20"/>
  <c r="M10" i="19"/>
  <c r="L15" i="20"/>
  <c r="L15" i="19"/>
  <c r="N5" i="3"/>
  <c r="N4" i="20"/>
  <c r="N91" i="20" s="1"/>
  <c r="N93" i="20" s="1"/>
  <c r="N4" i="19"/>
  <c r="M11" i="20"/>
  <c r="M11" i="19"/>
  <c r="M6" i="19"/>
  <c r="M6" i="20"/>
  <c r="M85" i="20" s="1"/>
  <c r="M14" i="3"/>
  <c r="K57" i="25" l="1"/>
  <c r="J64" i="23"/>
  <c r="M48" i="23"/>
  <c r="M40" i="23"/>
  <c r="M86" i="20"/>
  <c r="M13" i="19"/>
  <c r="M40" i="25"/>
  <c r="M59" i="25" s="1"/>
  <c r="N5" i="25"/>
  <c r="N5" i="27"/>
  <c r="N5" i="26"/>
  <c r="N21" i="26" s="1"/>
  <c r="N23" i="26" s="1"/>
  <c r="N24" i="26" s="1"/>
  <c r="M20" i="25"/>
  <c r="M21" i="25" s="1"/>
  <c r="M22" i="25"/>
  <c r="M34" i="25"/>
  <c r="M32" i="25"/>
  <c r="M33" i="25"/>
  <c r="M35" i="25"/>
  <c r="L47" i="25"/>
  <c r="L25" i="27" s="1"/>
  <c r="M13" i="27"/>
  <c r="M13" i="26"/>
  <c r="M26" i="25"/>
  <c r="M13" i="25"/>
  <c r="L50" i="25"/>
  <c r="L27" i="25"/>
  <c r="M36" i="26"/>
  <c r="J80" i="20"/>
  <c r="K77" i="20" s="1"/>
  <c r="K88" i="20" s="1"/>
  <c r="K47" i="20" s="1"/>
  <c r="J29" i="26"/>
  <c r="J66" i="25"/>
  <c r="J26" i="27" s="1"/>
  <c r="J58" i="23" s="1"/>
  <c r="M14" i="27"/>
  <c r="M14" i="26"/>
  <c r="M13" i="23"/>
  <c r="K66" i="25"/>
  <c r="K26" i="27" s="1"/>
  <c r="M24" i="26"/>
  <c r="M14" i="23"/>
  <c r="M14" i="25"/>
  <c r="M95" i="20"/>
  <c r="N11" i="3"/>
  <c r="N11" i="20" s="1"/>
  <c r="N5" i="23"/>
  <c r="J59" i="20"/>
  <c r="K72" i="20"/>
  <c r="M28" i="20"/>
  <c r="M27" i="20"/>
  <c r="M24" i="20"/>
  <c r="M25" i="20"/>
  <c r="M26" i="20"/>
  <c r="M21" i="20"/>
  <c r="M19" i="20"/>
  <c r="M20" i="20"/>
  <c r="M23" i="20"/>
  <c r="M35" i="20" s="1"/>
  <c r="M103" i="20" s="1"/>
  <c r="M22" i="20"/>
  <c r="L41" i="20"/>
  <c r="L46" i="20" s="1"/>
  <c r="N6" i="3"/>
  <c r="M14" i="20"/>
  <c r="M14" i="19"/>
  <c r="O4" i="3"/>
  <c r="N5" i="20"/>
  <c r="N5" i="19"/>
  <c r="N7" i="3"/>
  <c r="N10" i="3"/>
  <c r="M15" i="3"/>
  <c r="K27" i="27" l="1"/>
  <c r="K58" i="23"/>
  <c r="K68" i="23" s="1"/>
  <c r="K70" i="23" s="1"/>
  <c r="J63" i="23"/>
  <c r="J73" i="23"/>
  <c r="K61" i="23"/>
  <c r="J68" i="23"/>
  <c r="N22" i="26"/>
  <c r="M15" i="27"/>
  <c r="M15" i="26"/>
  <c r="N6" i="27"/>
  <c r="N6" i="26"/>
  <c r="L53" i="25"/>
  <c r="L55" i="25"/>
  <c r="L54" i="25"/>
  <c r="L56" i="25"/>
  <c r="M46" i="25"/>
  <c r="M44" i="25"/>
  <c r="K82" i="20"/>
  <c r="K96" i="20" s="1"/>
  <c r="K98" i="20" s="1"/>
  <c r="L24" i="27"/>
  <c r="L57" i="23" s="1"/>
  <c r="M45" i="25"/>
  <c r="N10" i="27"/>
  <c r="N10" i="26"/>
  <c r="O4" i="25"/>
  <c r="O38" i="25" s="1"/>
  <c r="O4" i="27"/>
  <c r="O4" i="26"/>
  <c r="N11" i="27"/>
  <c r="N11" i="26"/>
  <c r="M23" i="25"/>
  <c r="N7" i="25"/>
  <c r="N7" i="27"/>
  <c r="N7" i="26"/>
  <c r="N35" i="26" s="1"/>
  <c r="J27" i="27"/>
  <c r="M36" i="25"/>
  <c r="M43" i="25"/>
  <c r="M15" i="23"/>
  <c r="M15" i="25"/>
  <c r="N6" i="23"/>
  <c r="N6" i="25"/>
  <c r="N10" i="23"/>
  <c r="N10" i="25"/>
  <c r="N39" i="25" s="1"/>
  <c r="N11" i="23"/>
  <c r="N11" i="25"/>
  <c r="N11" i="19"/>
  <c r="N75" i="20"/>
  <c r="N14" i="3"/>
  <c r="N7" i="23"/>
  <c r="O5" i="3"/>
  <c r="O4" i="23"/>
  <c r="M29" i="23"/>
  <c r="J61" i="20"/>
  <c r="J62" i="20" s="1"/>
  <c r="M32" i="20"/>
  <c r="M37" i="20"/>
  <c r="M31" i="20"/>
  <c r="M36" i="20"/>
  <c r="M34" i="20"/>
  <c r="M33" i="20"/>
  <c r="M39" i="20"/>
  <c r="M38" i="20"/>
  <c r="M40" i="20"/>
  <c r="M15" i="20"/>
  <c r="M15" i="19"/>
  <c r="N10" i="20"/>
  <c r="N10" i="19"/>
  <c r="O4" i="20"/>
  <c r="O91" i="20" s="1"/>
  <c r="O93" i="20" s="1"/>
  <c r="O4" i="19"/>
  <c r="N6" i="20"/>
  <c r="N85" i="20" s="1"/>
  <c r="N6" i="19"/>
  <c r="N13" i="3"/>
  <c r="N7" i="20"/>
  <c r="N7" i="19"/>
  <c r="J70" i="23" l="1"/>
  <c r="L67" i="23"/>
  <c r="L62" i="23"/>
  <c r="K63" i="23"/>
  <c r="K73" i="23"/>
  <c r="N48" i="23"/>
  <c r="N40" i="23"/>
  <c r="N14" i="27"/>
  <c r="N14" i="26"/>
  <c r="N34" i="25"/>
  <c r="N22" i="25"/>
  <c r="N35" i="25"/>
  <c r="N20" i="25"/>
  <c r="N21" i="25" s="1"/>
  <c r="N32" i="25"/>
  <c r="N33" i="25"/>
  <c r="L63" i="25"/>
  <c r="N40" i="25"/>
  <c r="O10" i="3"/>
  <c r="O10" i="20" s="1"/>
  <c r="O5" i="27"/>
  <c r="O5" i="26"/>
  <c r="O21" i="26" s="1"/>
  <c r="O23" i="26" s="1"/>
  <c r="M47" i="25"/>
  <c r="M25" i="27" s="1"/>
  <c r="N36" i="26"/>
  <c r="M50" i="25"/>
  <c r="M27" i="25"/>
  <c r="L57" i="25"/>
  <c r="L62" i="25"/>
  <c r="N13" i="27"/>
  <c r="N13" i="26"/>
  <c r="L64" i="25"/>
  <c r="N26" i="25"/>
  <c r="L65" i="25"/>
  <c r="P4" i="3"/>
  <c r="P5" i="3" s="1"/>
  <c r="O5" i="20"/>
  <c r="O75" i="20" s="1"/>
  <c r="N13" i="23"/>
  <c r="N13" i="25"/>
  <c r="N14" i="23"/>
  <c r="N14" i="25"/>
  <c r="O5" i="23"/>
  <c r="O5" i="25"/>
  <c r="N14" i="19"/>
  <c r="N14" i="20"/>
  <c r="N15" i="3"/>
  <c r="N86" i="20"/>
  <c r="N95" i="20"/>
  <c r="K48" i="20"/>
  <c r="K102" i="20" s="1"/>
  <c r="O6" i="3"/>
  <c r="O6" i="19" s="1"/>
  <c r="O11" i="3"/>
  <c r="O11" i="20" s="1"/>
  <c r="O7" i="3"/>
  <c r="O7" i="19" s="1"/>
  <c r="O5" i="19"/>
  <c r="J64" i="20"/>
  <c r="N27" i="20"/>
  <c r="N28" i="20"/>
  <c r="N26" i="20"/>
  <c r="N24" i="20"/>
  <c r="N23" i="20"/>
  <c r="N35" i="20" s="1"/>
  <c r="N103" i="20" s="1"/>
  <c r="N21" i="20"/>
  <c r="N25" i="20"/>
  <c r="N22" i="20"/>
  <c r="N19" i="20"/>
  <c r="N20" i="20"/>
  <c r="M41" i="20"/>
  <c r="M46" i="20" s="1"/>
  <c r="N13" i="20"/>
  <c r="N13" i="19"/>
  <c r="J74" i="23" l="1"/>
  <c r="K67" i="23"/>
  <c r="J69" i="23"/>
  <c r="L64" i="23"/>
  <c r="O10" i="19"/>
  <c r="N45" i="25"/>
  <c r="P5" i="27"/>
  <c r="P5" i="26"/>
  <c r="O6" i="27"/>
  <c r="O6" i="26"/>
  <c r="N15" i="20"/>
  <c r="N15" i="27"/>
  <c r="N15" i="26"/>
  <c r="M56" i="25"/>
  <c r="M55" i="25"/>
  <c r="M54" i="25"/>
  <c r="M53" i="25"/>
  <c r="N36" i="25"/>
  <c r="N43" i="25"/>
  <c r="P4" i="20"/>
  <c r="P91" i="20" s="1"/>
  <c r="P93" i="20" s="1"/>
  <c r="P4" i="27"/>
  <c r="P4" i="26"/>
  <c r="L66" i="25"/>
  <c r="L26" i="27" s="1"/>
  <c r="L58" i="23" s="1"/>
  <c r="O10" i="27"/>
  <c r="O10" i="26"/>
  <c r="N23" i="25"/>
  <c r="O14" i="3"/>
  <c r="O7" i="27"/>
  <c r="O7" i="26"/>
  <c r="O35" i="26" s="1"/>
  <c r="O36" i="26" s="1"/>
  <c r="O10" i="25"/>
  <c r="O39" i="25" s="1"/>
  <c r="N59" i="25"/>
  <c r="N46" i="25"/>
  <c r="P4" i="19"/>
  <c r="O11" i="27"/>
  <c r="O11" i="26"/>
  <c r="P4" i="25"/>
  <c r="P38" i="25" s="1"/>
  <c r="O10" i="23"/>
  <c r="O24" i="26"/>
  <c r="O22" i="26"/>
  <c r="M24" i="27"/>
  <c r="M57" i="23" s="1"/>
  <c r="N44" i="25"/>
  <c r="P4" i="23"/>
  <c r="O7" i="23"/>
  <c r="O7" i="25"/>
  <c r="O11" i="23"/>
  <c r="O11" i="25"/>
  <c r="O6" i="23"/>
  <c r="O6" i="25"/>
  <c r="O26" i="25" s="1"/>
  <c r="P5" i="23"/>
  <c r="P5" i="25"/>
  <c r="N15" i="23"/>
  <c r="N15" i="25"/>
  <c r="N15" i="19"/>
  <c r="N29" i="23"/>
  <c r="O13" i="3"/>
  <c r="O7" i="20"/>
  <c r="O6" i="20"/>
  <c r="O85" i="20" s="1"/>
  <c r="O86" i="20" s="1"/>
  <c r="K49" i="20"/>
  <c r="K53" i="20" s="1"/>
  <c r="K55" i="20" s="1"/>
  <c r="O11" i="19"/>
  <c r="K23" i="23"/>
  <c r="K104" i="20"/>
  <c r="N34" i="20"/>
  <c r="N36" i="20"/>
  <c r="N37" i="20"/>
  <c r="N38" i="20"/>
  <c r="N32" i="20"/>
  <c r="N33" i="20"/>
  <c r="N40" i="20"/>
  <c r="N31" i="20"/>
  <c r="N39" i="20"/>
  <c r="P5" i="19"/>
  <c r="P5" i="20"/>
  <c r="P6" i="3"/>
  <c r="Q4" i="3"/>
  <c r="P10" i="3"/>
  <c r="P11" i="3"/>
  <c r="P7" i="3"/>
  <c r="O25" i="20" l="1"/>
  <c r="O37" i="20" s="1"/>
  <c r="M62" i="23"/>
  <c r="K69" i="23"/>
  <c r="K74" i="23"/>
  <c r="K75" i="23" s="1"/>
  <c r="L68" i="23"/>
  <c r="J75" i="23"/>
  <c r="M61" i="23"/>
  <c r="L63" i="23"/>
  <c r="L73" i="23"/>
  <c r="O40" i="23"/>
  <c r="O48" i="23"/>
  <c r="O20" i="20"/>
  <c r="O32" i="20" s="1"/>
  <c r="O40" i="25"/>
  <c r="O59" i="25" s="1"/>
  <c r="P7" i="27"/>
  <c r="P7" i="26"/>
  <c r="P35" i="26" s="1"/>
  <c r="P6" i="27"/>
  <c r="P6" i="26"/>
  <c r="O22" i="25"/>
  <c r="O35" i="25"/>
  <c r="O34" i="25"/>
  <c r="O20" i="25"/>
  <c r="O21" i="25" s="1"/>
  <c r="O32" i="25"/>
  <c r="O33" i="25"/>
  <c r="O14" i="27"/>
  <c r="O14" i="26"/>
  <c r="M65" i="25"/>
  <c r="P11" i="27"/>
  <c r="P11" i="26"/>
  <c r="O15" i="3"/>
  <c r="O15" i="20" s="1"/>
  <c r="L27" i="27"/>
  <c r="M57" i="25"/>
  <c r="M62" i="25"/>
  <c r="P10" i="27"/>
  <c r="P10" i="26"/>
  <c r="O14" i="19"/>
  <c r="O14" i="25"/>
  <c r="N50" i="25"/>
  <c r="N27" i="25"/>
  <c r="P21" i="26"/>
  <c r="P22" i="26" s="1"/>
  <c r="N47" i="25"/>
  <c r="N25" i="27" s="1"/>
  <c r="M63" i="25"/>
  <c r="Q4" i="27"/>
  <c r="Q4" i="26"/>
  <c r="O14" i="20"/>
  <c r="O13" i="27"/>
  <c r="O13" i="26"/>
  <c r="O14" i="23"/>
  <c r="M64" i="25"/>
  <c r="O24" i="20"/>
  <c r="O36" i="20" s="1"/>
  <c r="P6" i="23"/>
  <c r="P6" i="25"/>
  <c r="O13" i="23"/>
  <c r="O13" i="25"/>
  <c r="P11" i="23"/>
  <c r="P11" i="25"/>
  <c r="Q4" i="23"/>
  <c r="Q4" i="25"/>
  <c r="Q38" i="25" s="1"/>
  <c r="P7" i="23"/>
  <c r="P7" i="25"/>
  <c r="P10" i="23"/>
  <c r="P10" i="25"/>
  <c r="P39" i="25" s="1"/>
  <c r="O19" i="20"/>
  <c r="O31" i="20" s="1"/>
  <c r="O23" i="20"/>
  <c r="O35" i="20" s="1"/>
  <c r="O103" i="20" s="1"/>
  <c r="O29" i="23" s="1"/>
  <c r="O21" i="20"/>
  <c r="O33" i="20" s="1"/>
  <c r="O26" i="20"/>
  <c r="O38" i="20" s="1"/>
  <c r="O22" i="20"/>
  <c r="O34" i="20" s="1"/>
  <c r="O28" i="20"/>
  <c r="O40" i="20" s="1"/>
  <c r="O27" i="20"/>
  <c r="O39" i="20" s="1"/>
  <c r="O13" i="20"/>
  <c r="O95" i="20"/>
  <c r="K56" i="20"/>
  <c r="K69" i="20"/>
  <c r="K70" i="20" s="1"/>
  <c r="L68" i="20" s="1"/>
  <c r="L72" i="20" s="1"/>
  <c r="O13" i="19"/>
  <c r="P75" i="20"/>
  <c r="N41" i="20"/>
  <c r="N46" i="20" s="1"/>
  <c r="P7" i="20"/>
  <c r="P7" i="19"/>
  <c r="P10" i="20"/>
  <c r="P10" i="19"/>
  <c r="P6" i="20"/>
  <c r="P85" i="20" s="1"/>
  <c r="P6" i="19"/>
  <c r="P11" i="20"/>
  <c r="P11" i="19"/>
  <c r="Q4" i="20"/>
  <c r="Q91" i="20" s="1"/>
  <c r="Q93" i="20" s="1"/>
  <c r="Q4" i="19"/>
  <c r="P13" i="3"/>
  <c r="P14" i="3"/>
  <c r="Q5" i="3"/>
  <c r="L70" i="23" l="1"/>
  <c r="M64" i="23"/>
  <c r="O45" i="25"/>
  <c r="P48" i="23"/>
  <c r="P40" i="23"/>
  <c r="P40" i="25"/>
  <c r="P59" i="25" s="1"/>
  <c r="O15" i="25"/>
  <c r="P26" i="25"/>
  <c r="P23" i="26"/>
  <c r="P24" i="26" s="1"/>
  <c r="P36" i="26"/>
  <c r="P14" i="27"/>
  <c r="P14" i="26"/>
  <c r="O46" i="25"/>
  <c r="O36" i="25"/>
  <c r="O43" i="25"/>
  <c r="P20" i="25"/>
  <c r="P21" i="25" s="1"/>
  <c r="P32" i="25"/>
  <c r="P33" i="25"/>
  <c r="P34" i="25"/>
  <c r="P35" i="25"/>
  <c r="N24" i="27"/>
  <c r="N57" i="23" s="1"/>
  <c r="O44" i="25"/>
  <c r="P13" i="27"/>
  <c r="P13" i="26"/>
  <c r="N56" i="25"/>
  <c r="N55" i="25"/>
  <c r="N54" i="25"/>
  <c r="N53" i="25"/>
  <c r="M66" i="25"/>
  <c r="M26" i="27" s="1"/>
  <c r="M58" i="23" s="1"/>
  <c r="O15" i="27"/>
  <c r="O15" i="26"/>
  <c r="O23" i="25"/>
  <c r="Q5" i="27"/>
  <c r="Q5" i="26"/>
  <c r="Q21" i="26" s="1"/>
  <c r="O15" i="19"/>
  <c r="O15" i="23"/>
  <c r="P14" i="23"/>
  <c r="P14" i="25"/>
  <c r="Q5" i="23"/>
  <c r="Q5" i="25"/>
  <c r="P13" i="23"/>
  <c r="P13" i="25"/>
  <c r="O41" i="20"/>
  <c r="O46" i="20" s="1"/>
  <c r="P86" i="20"/>
  <c r="P95" i="20"/>
  <c r="K58" i="20"/>
  <c r="K59" i="20" s="1"/>
  <c r="K61" i="20" s="1"/>
  <c r="K62" i="20" s="1"/>
  <c r="P23" i="20"/>
  <c r="P35" i="20" s="1"/>
  <c r="P103" i="20" s="1"/>
  <c r="P28" i="20"/>
  <c r="P24" i="20"/>
  <c r="P22" i="20"/>
  <c r="P26" i="20"/>
  <c r="P27" i="20"/>
  <c r="P39" i="20" s="1"/>
  <c r="P25" i="20"/>
  <c r="P37" i="20" s="1"/>
  <c r="P20" i="20"/>
  <c r="P19" i="20"/>
  <c r="P31" i="20" s="1"/>
  <c r="P21" i="20"/>
  <c r="P33" i="20" s="1"/>
  <c r="Q5" i="19"/>
  <c r="Q5" i="20"/>
  <c r="P14" i="20"/>
  <c r="P14" i="19"/>
  <c r="P13" i="20"/>
  <c r="P13" i="19"/>
  <c r="Q6" i="3"/>
  <c r="R4" i="3"/>
  <c r="Q10" i="3"/>
  <c r="Q11" i="3"/>
  <c r="Q7" i="3"/>
  <c r="P15" i="3"/>
  <c r="M67" i="23" l="1"/>
  <c r="L74" i="23"/>
  <c r="L69" i="23"/>
  <c r="M68" i="23"/>
  <c r="N62" i="23"/>
  <c r="N61" i="23"/>
  <c r="M73" i="23"/>
  <c r="M63" i="23"/>
  <c r="P46" i="25"/>
  <c r="P45" i="25"/>
  <c r="P44" i="25"/>
  <c r="O47" i="25"/>
  <c r="O25" i="27" s="1"/>
  <c r="Q23" i="26"/>
  <c r="Q24" i="26" s="1"/>
  <c r="Q22" i="26"/>
  <c r="N57" i="25"/>
  <c r="N62" i="25"/>
  <c r="Q7" i="27"/>
  <c r="Q7" i="26"/>
  <c r="Q35" i="26" s="1"/>
  <c r="Q6" i="27"/>
  <c r="Q6" i="26"/>
  <c r="Q11" i="27"/>
  <c r="Q11" i="26"/>
  <c r="N65" i="25"/>
  <c r="Q10" i="27"/>
  <c r="Q10" i="26"/>
  <c r="M27" i="27"/>
  <c r="P36" i="25"/>
  <c r="P43" i="25"/>
  <c r="P15" i="27"/>
  <c r="P15" i="26"/>
  <c r="R4" i="27"/>
  <c r="R4" i="26"/>
  <c r="O50" i="25"/>
  <c r="O27" i="25"/>
  <c r="N63" i="25"/>
  <c r="N64" i="25"/>
  <c r="P15" i="23"/>
  <c r="P15" i="25"/>
  <c r="P22" i="25" s="1"/>
  <c r="P23" i="25" s="1"/>
  <c r="Q7" i="23"/>
  <c r="Q7" i="25"/>
  <c r="Q6" i="23"/>
  <c r="Q6" i="25"/>
  <c r="R4" i="23"/>
  <c r="R4" i="25"/>
  <c r="R38" i="25" s="1"/>
  <c r="Q11" i="23"/>
  <c r="Q11" i="25"/>
  <c r="Q10" i="23"/>
  <c r="Q10" i="25"/>
  <c r="Q39" i="25" s="1"/>
  <c r="Q75" i="20"/>
  <c r="K78" i="20"/>
  <c r="K79" i="20" s="1"/>
  <c r="K64" i="20"/>
  <c r="P29" i="23"/>
  <c r="P32" i="20"/>
  <c r="P34" i="20"/>
  <c r="P36" i="20"/>
  <c r="P40" i="20"/>
  <c r="P38" i="20"/>
  <c r="Q7" i="20"/>
  <c r="Q7" i="19"/>
  <c r="P15" i="20"/>
  <c r="P15" i="19"/>
  <c r="R4" i="20"/>
  <c r="R91" i="20" s="1"/>
  <c r="R93" i="20" s="1"/>
  <c r="R4" i="19"/>
  <c r="Q6" i="20"/>
  <c r="Q85" i="20" s="1"/>
  <c r="Q6" i="19"/>
  <c r="Q11" i="20"/>
  <c r="Q11" i="19"/>
  <c r="Q10" i="20"/>
  <c r="Q10" i="19"/>
  <c r="Q13" i="3"/>
  <c r="Q14" i="3"/>
  <c r="R5" i="3"/>
  <c r="Q95" i="20" l="1"/>
  <c r="M70" i="23"/>
  <c r="N64" i="23"/>
  <c r="L75" i="23"/>
  <c r="Q48" i="23"/>
  <c r="Q40" i="23"/>
  <c r="P47" i="25"/>
  <c r="P25" i="27" s="1"/>
  <c r="Q40" i="25"/>
  <c r="Q59" i="25" s="1"/>
  <c r="R5" i="27"/>
  <c r="R5" i="26"/>
  <c r="R21" i="26" s="1"/>
  <c r="Q20" i="25"/>
  <c r="Q21" i="25" s="1"/>
  <c r="Q35" i="25"/>
  <c r="Q46" i="25" s="1"/>
  <c r="Q33" i="25"/>
  <c r="Q32" i="25"/>
  <c r="Q34" i="25"/>
  <c r="Q14" i="27"/>
  <c r="Q14" i="26"/>
  <c r="O24" i="27"/>
  <c r="O57" i="23" s="1"/>
  <c r="Q36" i="26"/>
  <c r="P50" i="25"/>
  <c r="P27" i="25"/>
  <c r="P24" i="27" s="1"/>
  <c r="P57" i="23" s="1"/>
  <c r="P62" i="23" s="1"/>
  <c r="P64" i="23" s="1"/>
  <c r="Q13" i="27"/>
  <c r="Q13" i="26"/>
  <c r="K80" i="20"/>
  <c r="L77" i="20" s="1"/>
  <c r="L88" i="20" s="1"/>
  <c r="K29" i="26"/>
  <c r="Q26" i="25"/>
  <c r="O53" i="25"/>
  <c r="O56" i="25"/>
  <c r="O55" i="25"/>
  <c r="O54" i="25"/>
  <c r="N66" i="25"/>
  <c r="N26" i="27" s="1"/>
  <c r="N58" i="23" s="1"/>
  <c r="R5" i="23"/>
  <c r="R5" i="25"/>
  <c r="Q14" i="23"/>
  <c r="Q14" i="25"/>
  <c r="Q13" i="23"/>
  <c r="Q13" i="25"/>
  <c r="Q86" i="20"/>
  <c r="P41" i="20"/>
  <c r="P46" i="20" s="1"/>
  <c r="Q28" i="20"/>
  <c r="Q40" i="20" s="1"/>
  <c r="Q24" i="20"/>
  <c r="Q25" i="20"/>
  <c r="Q37" i="20" s="1"/>
  <c r="Q21" i="20"/>
  <c r="Q33" i="20" s="1"/>
  <c r="Q19" i="20"/>
  <c r="Q31" i="20" s="1"/>
  <c r="Q23" i="20"/>
  <c r="Q35" i="20" s="1"/>
  <c r="Q103" i="20" s="1"/>
  <c r="Q29" i="23" s="1"/>
  <c r="Q22" i="20"/>
  <c r="Q34" i="20" s="1"/>
  <c r="Q26" i="20"/>
  <c r="Q20" i="20"/>
  <c r="Q32" i="20" s="1"/>
  <c r="Q27" i="20"/>
  <c r="Q39" i="20" s="1"/>
  <c r="R5" i="20"/>
  <c r="R5" i="19"/>
  <c r="Q14" i="20"/>
  <c r="Q14" i="19"/>
  <c r="Q13" i="20"/>
  <c r="Q13" i="19"/>
  <c r="R7" i="3"/>
  <c r="R6" i="3"/>
  <c r="Q15" i="3"/>
  <c r="R10" i="3"/>
  <c r="S4" i="3"/>
  <c r="R11" i="3"/>
  <c r="O62" i="23" l="1"/>
  <c r="O61" i="23"/>
  <c r="N63" i="23"/>
  <c r="N73" i="23"/>
  <c r="Q61" i="23"/>
  <c r="N68" i="23"/>
  <c r="N67" i="23"/>
  <c r="M69" i="23"/>
  <c r="M74" i="23"/>
  <c r="Q45" i="25"/>
  <c r="Q44" i="25"/>
  <c r="L82" i="20"/>
  <c r="L96" i="20" s="1"/>
  <c r="L98" i="20" s="1"/>
  <c r="R23" i="26"/>
  <c r="R24" i="26" s="1"/>
  <c r="R22" i="26"/>
  <c r="R7" i="27"/>
  <c r="R7" i="26"/>
  <c r="R35" i="26" s="1"/>
  <c r="N27" i="27"/>
  <c r="O63" i="25"/>
  <c r="R10" i="27"/>
  <c r="R10" i="26"/>
  <c r="Q15" i="27"/>
  <c r="Q15" i="26"/>
  <c r="O65" i="25"/>
  <c r="P53" i="25"/>
  <c r="P56" i="25"/>
  <c r="P65" i="25" s="1"/>
  <c r="P55" i="25"/>
  <c r="P64" i="25" s="1"/>
  <c r="P54" i="25"/>
  <c r="P63" i="25" s="1"/>
  <c r="Q36" i="25"/>
  <c r="Q43" i="25"/>
  <c r="S4" i="27"/>
  <c r="S4" i="26"/>
  <c r="O64" i="25"/>
  <c r="R11" i="27"/>
  <c r="R11" i="26"/>
  <c r="R6" i="27"/>
  <c r="R6" i="26"/>
  <c r="O57" i="25"/>
  <c r="O62" i="25"/>
  <c r="R11" i="23"/>
  <c r="R11" i="25"/>
  <c r="R6" i="23"/>
  <c r="R6" i="25"/>
  <c r="R7" i="23"/>
  <c r="R7" i="25"/>
  <c r="R10" i="23"/>
  <c r="R10" i="25"/>
  <c r="R39" i="25" s="1"/>
  <c r="S4" i="23"/>
  <c r="S4" i="25"/>
  <c r="S38" i="25" s="1"/>
  <c r="Q15" i="23"/>
  <c r="Q15" i="25"/>
  <c r="Q22" i="25" s="1"/>
  <c r="Q23" i="25" s="1"/>
  <c r="L47" i="20"/>
  <c r="R75" i="20"/>
  <c r="Q38" i="20"/>
  <c r="Q36" i="20"/>
  <c r="R11" i="20"/>
  <c r="R11" i="19"/>
  <c r="R6" i="20"/>
  <c r="R85" i="20" s="1"/>
  <c r="R6" i="19"/>
  <c r="S4" i="20"/>
  <c r="S91" i="20" s="1"/>
  <c r="S93" i="20" s="1"/>
  <c r="S4" i="19"/>
  <c r="R7" i="20"/>
  <c r="R7" i="19"/>
  <c r="R10" i="19"/>
  <c r="R10" i="20"/>
  <c r="Q15" i="20"/>
  <c r="Q15" i="19"/>
  <c r="R14" i="3"/>
  <c r="R13" i="3"/>
  <c r="S5" i="3"/>
  <c r="M75" i="23" l="1"/>
  <c r="N70" i="23"/>
  <c r="O64" i="23"/>
  <c r="R48" i="23"/>
  <c r="Q47" i="25"/>
  <c r="Q25" i="27" s="1"/>
  <c r="R40" i="23"/>
  <c r="R40" i="25"/>
  <c r="R59" i="25" s="1"/>
  <c r="R26" i="25"/>
  <c r="Q50" i="25"/>
  <c r="Q27" i="25"/>
  <c r="Q24" i="27" s="1"/>
  <c r="Q57" i="23" s="1"/>
  <c r="Q62" i="23" s="1"/>
  <c r="Q64" i="23" s="1"/>
  <c r="R13" i="27"/>
  <c r="R13" i="26"/>
  <c r="R20" i="25"/>
  <c r="R21" i="25" s="1"/>
  <c r="R35" i="25"/>
  <c r="R34" i="25"/>
  <c r="R33" i="25"/>
  <c r="R32" i="25"/>
  <c r="S5" i="27"/>
  <c r="S5" i="26"/>
  <c r="S21" i="26" s="1"/>
  <c r="S23" i="26" s="1"/>
  <c r="S24" i="26" s="1"/>
  <c r="P57" i="25"/>
  <c r="P62" i="25"/>
  <c r="P66" i="25" s="1"/>
  <c r="P26" i="27" s="1"/>
  <c r="R14" i="27"/>
  <c r="R14" i="26"/>
  <c r="O66" i="25"/>
  <c r="O26" i="27" s="1"/>
  <c r="O58" i="23" s="1"/>
  <c r="R36" i="26"/>
  <c r="S5" i="23"/>
  <c r="S5" i="25"/>
  <c r="R13" i="23"/>
  <c r="R13" i="25"/>
  <c r="R14" i="23"/>
  <c r="R14" i="25"/>
  <c r="R86" i="20"/>
  <c r="L48" i="20"/>
  <c r="L102" i="20" s="1"/>
  <c r="R95" i="20"/>
  <c r="Q41" i="20"/>
  <c r="Q46" i="20" s="1"/>
  <c r="R27" i="20"/>
  <c r="R39" i="20" s="1"/>
  <c r="R26" i="20"/>
  <c r="R38" i="20" s="1"/>
  <c r="R28" i="20"/>
  <c r="R40" i="20" s="1"/>
  <c r="R25" i="20"/>
  <c r="R37" i="20" s="1"/>
  <c r="R24" i="20"/>
  <c r="R36" i="20" s="1"/>
  <c r="R22" i="20"/>
  <c r="R34" i="20" s="1"/>
  <c r="R20" i="20"/>
  <c r="R32" i="20" s="1"/>
  <c r="R19" i="20"/>
  <c r="R31" i="20" s="1"/>
  <c r="R23" i="20"/>
  <c r="R35" i="20" s="1"/>
  <c r="R103" i="20" s="1"/>
  <c r="R29" i="23" s="1"/>
  <c r="R21" i="20"/>
  <c r="R33" i="20" s="1"/>
  <c r="S5" i="20"/>
  <c r="S5" i="19"/>
  <c r="R13" i="20"/>
  <c r="R13" i="19"/>
  <c r="R14" i="20"/>
  <c r="R14" i="19"/>
  <c r="R15" i="3"/>
  <c r="T4" i="3"/>
  <c r="S10" i="3"/>
  <c r="S11" i="3"/>
  <c r="S6" i="3"/>
  <c r="S7" i="3"/>
  <c r="O67" i="23" l="1"/>
  <c r="N69" i="23"/>
  <c r="N74" i="23"/>
  <c r="O68" i="23"/>
  <c r="Q73" i="23"/>
  <c r="R61" i="23"/>
  <c r="Q63" i="23"/>
  <c r="P61" i="23"/>
  <c r="O63" i="23"/>
  <c r="O73" i="23"/>
  <c r="P27" i="27"/>
  <c r="P58" i="23"/>
  <c r="P68" i="23" s="1"/>
  <c r="P70" i="23" s="1"/>
  <c r="R46" i="25"/>
  <c r="R44" i="25"/>
  <c r="R45" i="25"/>
  <c r="S22" i="26"/>
  <c r="S10" i="27"/>
  <c r="S10" i="26"/>
  <c r="O27" i="27"/>
  <c r="S7" i="27"/>
  <c r="S7" i="26"/>
  <c r="S35" i="26" s="1"/>
  <c r="T4" i="27"/>
  <c r="T4" i="26"/>
  <c r="R36" i="25"/>
  <c r="R43" i="25"/>
  <c r="S11" i="27"/>
  <c r="S11" i="26"/>
  <c r="S6" i="27"/>
  <c r="S6" i="26"/>
  <c r="R15" i="27"/>
  <c r="R15" i="26"/>
  <c r="Q56" i="25"/>
  <c r="Q65" i="25" s="1"/>
  <c r="Q55" i="25"/>
  <c r="Q54" i="25"/>
  <c r="Q53" i="25"/>
  <c r="T4" i="23"/>
  <c r="T4" i="25"/>
  <c r="T38" i="25" s="1"/>
  <c r="S6" i="23"/>
  <c r="S6" i="25"/>
  <c r="R15" i="23"/>
  <c r="R15" i="25"/>
  <c r="R22" i="25" s="1"/>
  <c r="R23" i="25" s="1"/>
  <c r="S7" i="23"/>
  <c r="S7" i="25"/>
  <c r="S11" i="23"/>
  <c r="S11" i="25"/>
  <c r="S10" i="23"/>
  <c r="S10" i="25"/>
  <c r="S39" i="25" s="1"/>
  <c r="S40" i="25" s="1"/>
  <c r="L49" i="20"/>
  <c r="L53" i="20" s="1"/>
  <c r="L55" i="20" s="1"/>
  <c r="L69" i="20" s="1"/>
  <c r="L70" i="20" s="1"/>
  <c r="M68" i="20" s="1"/>
  <c r="M72" i="20" s="1"/>
  <c r="S75" i="20"/>
  <c r="L23" i="23"/>
  <c r="L104" i="20"/>
  <c r="R41" i="20"/>
  <c r="R46" i="20" s="1"/>
  <c r="S7" i="20"/>
  <c r="S7" i="19"/>
  <c r="S6" i="20"/>
  <c r="S85" i="20" s="1"/>
  <c r="S6" i="19"/>
  <c r="T4" i="20"/>
  <c r="T91" i="20" s="1"/>
  <c r="T93" i="20" s="1"/>
  <c r="T4" i="19"/>
  <c r="R15" i="20"/>
  <c r="R15" i="19"/>
  <c r="S11" i="20"/>
  <c r="S11" i="19"/>
  <c r="S10" i="20"/>
  <c r="S95" i="20" s="1"/>
  <c r="S10" i="19"/>
  <c r="T5" i="3"/>
  <c r="S13" i="3"/>
  <c r="S14" i="3"/>
  <c r="O70" i="23" l="1"/>
  <c r="N75" i="23"/>
  <c r="Q67" i="23"/>
  <c r="P73" i="23"/>
  <c r="P63" i="23"/>
  <c r="R47" i="25"/>
  <c r="R25" i="27" s="1"/>
  <c r="S48" i="23"/>
  <c r="S40" i="23"/>
  <c r="S36" i="26"/>
  <c r="R50" i="25"/>
  <c r="R27" i="25"/>
  <c r="R24" i="27" s="1"/>
  <c r="R57" i="23" s="1"/>
  <c r="R62" i="23" s="1"/>
  <c r="R64" i="23" s="1"/>
  <c r="Q63" i="25"/>
  <c r="S14" i="27"/>
  <c r="S14" i="26"/>
  <c r="S59" i="25"/>
  <c r="S35" i="25"/>
  <c r="S46" i="25" s="1"/>
  <c r="S34" i="25"/>
  <c r="S45" i="25" s="1"/>
  <c r="S20" i="25"/>
  <c r="S21" i="25" s="1"/>
  <c r="S32" i="25"/>
  <c r="S33" i="25"/>
  <c r="S44" i="25" s="1"/>
  <c r="S26" i="25"/>
  <c r="Q64" i="25"/>
  <c r="S13" i="27"/>
  <c r="S13" i="26"/>
  <c r="T5" i="27"/>
  <c r="T5" i="26"/>
  <c r="T21" i="26" s="1"/>
  <c r="Q57" i="25"/>
  <c r="Q62" i="25"/>
  <c r="T5" i="23"/>
  <c r="T5" i="25"/>
  <c r="S14" i="23"/>
  <c r="S14" i="25"/>
  <c r="S13" i="23"/>
  <c r="S13" i="25"/>
  <c r="S86" i="20"/>
  <c r="L56" i="20"/>
  <c r="S28" i="20"/>
  <c r="S40" i="20" s="1"/>
  <c r="S27" i="20"/>
  <c r="S39" i="20" s="1"/>
  <c r="S25" i="20"/>
  <c r="S37" i="20" s="1"/>
  <c r="S26" i="20"/>
  <c r="S38" i="20" s="1"/>
  <c r="S23" i="20"/>
  <c r="S35" i="20" s="1"/>
  <c r="S103" i="20" s="1"/>
  <c r="S29" i="23" s="1"/>
  <c r="S20" i="20"/>
  <c r="S32" i="20" s="1"/>
  <c r="S24" i="20"/>
  <c r="S36" i="20" s="1"/>
  <c r="S21" i="20"/>
  <c r="S33" i="20" s="1"/>
  <c r="S19" i="20"/>
  <c r="S31" i="20" s="1"/>
  <c r="S22" i="20"/>
  <c r="S34" i="20" s="1"/>
  <c r="S14" i="20"/>
  <c r="S14" i="19"/>
  <c r="S13" i="20"/>
  <c r="S13" i="19"/>
  <c r="T5" i="19"/>
  <c r="T5" i="20"/>
  <c r="T7" i="3"/>
  <c r="U4" i="3"/>
  <c r="T10" i="3"/>
  <c r="T11" i="3"/>
  <c r="S15" i="3"/>
  <c r="T6" i="3"/>
  <c r="P67" i="23" l="1"/>
  <c r="O74" i="23"/>
  <c r="O75" i="23" s="1"/>
  <c r="O69" i="23"/>
  <c r="S61" i="23"/>
  <c r="R73" i="23"/>
  <c r="R63" i="23"/>
  <c r="T6" i="27"/>
  <c r="T6" i="26"/>
  <c r="T22" i="26"/>
  <c r="S36" i="25"/>
  <c r="S43" i="25"/>
  <c r="S47" i="25" s="1"/>
  <c r="S25" i="27" s="1"/>
  <c r="T23" i="26"/>
  <c r="T24" i="26" s="1"/>
  <c r="U4" i="27"/>
  <c r="U4" i="26"/>
  <c r="S15" i="27"/>
  <c r="S15" i="26"/>
  <c r="T7" i="27"/>
  <c r="T7" i="26"/>
  <c r="T35" i="26" s="1"/>
  <c r="T11" i="27"/>
  <c r="T11" i="26"/>
  <c r="T10" i="27"/>
  <c r="T10" i="26"/>
  <c r="Q66" i="25"/>
  <c r="Q26" i="27" s="1"/>
  <c r="R56" i="25"/>
  <c r="R65" i="25" s="1"/>
  <c r="R55" i="25"/>
  <c r="R64" i="25" s="1"/>
  <c r="R54" i="25"/>
  <c r="R63" i="25" s="1"/>
  <c r="R53" i="25"/>
  <c r="T10" i="23"/>
  <c r="T10" i="25"/>
  <c r="T39" i="25" s="1"/>
  <c r="T6" i="23"/>
  <c r="T6" i="25"/>
  <c r="U4" i="23"/>
  <c r="U4" i="25"/>
  <c r="U38" i="25" s="1"/>
  <c r="T11" i="23"/>
  <c r="T11" i="25"/>
  <c r="S15" i="23"/>
  <c r="S15" i="25"/>
  <c r="S22" i="25" s="1"/>
  <c r="S23" i="25" s="1"/>
  <c r="T7" i="23"/>
  <c r="T7" i="25"/>
  <c r="T75" i="20"/>
  <c r="L58" i="20"/>
  <c r="L78" i="20" s="1"/>
  <c r="L79" i="20" s="1"/>
  <c r="S41" i="20"/>
  <c r="S46" i="20" s="1"/>
  <c r="T6" i="20"/>
  <c r="T85" i="20" s="1"/>
  <c r="T6" i="19"/>
  <c r="U4" i="20"/>
  <c r="U91" i="20" s="1"/>
  <c r="U93" i="20" s="1"/>
  <c r="U4" i="19"/>
  <c r="T7" i="20"/>
  <c r="T7" i="19"/>
  <c r="T11" i="20"/>
  <c r="T11" i="19"/>
  <c r="S15" i="20"/>
  <c r="S15" i="19"/>
  <c r="T10" i="20"/>
  <c r="T10" i="19"/>
  <c r="T14" i="3"/>
  <c r="T13" i="3"/>
  <c r="U5" i="3"/>
  <c r="P74" i="23" l="1"/>
  <c r="P75" i="23" s="1"/>
  <c r="P69" i="23"/>
  <c r="Q27" i="27"/>
  <c r="Q58" i="23"/>
  <c r="Q68" i="23" s="1"/>
  <c r="Q70" i="23" s="1"/>
  <c r="T48" i="23"/>
  <c r="T40" i="23"/>
  <c r="T36" i="26"/>
  <c r="T40" i="25"/>
  <c r="T59" i="25" s="1"/>
  <c r="S50" i="25"/>
  <c r="S27" i="25"/>
  <c r="S24" i="27" s="1"/>
  <c r="S57" i="23" s="1"/>
  <c r="S62" i="23" s="1"/>
  <c r="S64" i="23" s="1"/>
  <c r="S73" i="23" s="1"/>
  <c r="T13" i="27"/>
  <c r="T13" i="26"/>
  <c r="T20" i="25"/>
  <c r="T21" i="25" s="1"/>
  <c r="T32" i="25"/>
  <c r="T33" i="25"/>
  <c r="T34" i="25"/>
  <c r="T35" i="25"/>
  <c r="T26" i="25"/>
  <c r="L80" i="20"/>
  <c r="M77" i="20" s="1"/>
  <c r="M82" i="20" s="1"/>
  <c r="M96" i="20" s="1"/>
  <c r="L29" i="26"/>
  <c r="R57" i="25"/>
  <c r="R62" i="25"/>
  <c r="R66" i="25" s="1"/>
  <c r="R26" i="27" s="1"/>
  <c r="T14" i="27"/>
  <c r="T14" i="26"/>
  <c r="U5" i="27"/>
  <c r="U5" i="26"/>
  <c r="U21" i="26" s="1"/>
  <c r="T95" i="20"/>
  <c r="L59" i="20"/>
  <c r="L61" i="20" s="1"/>
  <c r="L64" i="20" s="1"/>
  <c r="U5" i="23"/>
  <c r="U5" i="25"/>
  <c r="T13" i="23"/>
  <c r="T13" i="25"/>
  <c r="T14" i="23"/>
  <c r="T14" i="25"/>
  <c r="T86" i="20"/>
  <c r="T26" i="20"/>
  <c r="T38" i="20" s="1"/>
  <c r="T23" i="20"/>
  <c r="T35" i="20" s="1"/>
  <c r="T103" i="20" s="1"/>
  <c r="T29" i="23" s="1"/>
  <c r="T27" i="20"/>
  <c r="T39" i="20" s="1"/>
  <c r="T22" i="20"/>
  <c r="T34" i="20" s="1"/>
  <c r="T28" i="20"/>
  <c r="T40" i="20" s="1"/>
  <c r="T25" i="20"/>
  <c r="T37" i="20" s="1"/>
  <c r="T21" i="20"/>
  <c r="T33" i="20" s="1"/>
  <c r="T24" i="20"/>
  <c r="T36" i="20" s="1"/>
  <c r="T20" i="20"/>
  <c r="T32" i="20" s="1"/>
  <c r="T19" i="20"/>
  <c r="T31" i="20" s="1"/>
  <c r="U5" i="20"/>
  <c r="U5" i="19"/>
  <c r="T13" i="20"/>
  <c r="T13" i="19"/>
  <c r="T14" i="20"/>
  <c r="T14" i="19"/>
  <c r="T15" i="3"/>
  <c r="U6" i="3"/>
  <c r="V4" i="3"/>
  <c r="U10" i="3"/>
  <c r="U11" i="3"/>
  <c r="U7" i="3"/>
  <c r="Q74" i="23" l="1"/>
  <c r="Q75" i="23" s="1"/>
  <c r="R67" i="23"/>
  <c r="Q69" i="23"/>
  <c r="R27" i="27"/>
  <c r="R58" i="23"/>
  <c r="R68" i="23" s="1"/>
  <c r="R70" i="23" s="1"/>
  <c r="T61" i="23"/>
  <c r="S63" i="23"/>
  <c r="T44" i="25"/>
  <c r="T45" i="25"/>
  <c r="M88" i="20"/>
  <c r="M47" i="20" s="1"/>
  <c r="T46" i="25"/>
  <c r="U22" i="26"/>
  <c r="U23" i="26"/>
  <c r="U24" i="26" s="1"/>
  <c r="V4" i="27"/>
  <c r="V4" i="26"/>
  <c r="T15" i="27"/>
  <c r="T15" i="26"/>
  <c r="U7" i="27"/>
  <c r="U7" i="26"/>
  <c r="U35" i="26" s="1"/>
  <c r="U6" i="27"/>
  <c r="U6" i="26"/>
  <c r="U11" i="27"/>
  <c r="U11" i="26"/>
  <c r="U10" i="27"/>
  <c r="U10" i="26"/>
  <c r="T36" i="25"/>
  <c r="T43" i="25"/>
  <c r="S53" i="25"/>
  <c r="S56" i="25"/>
  <c r="S65" i="25" s="1"/>
  <c r="S54" i="25"/>
  <c r="S63" i="25" s="1"/>
  <c r="S55" i="25"/>
  <c r="S64" i="25" s="1"/>
  <c r="T15" i="23"/>
  <c r="T15" i="25"/>
  <c r="T22" i="25" s="1"/>
  <c r="T23" i="25" s="1"/>
  <c r="U10" i="23"/>
  <c r="U10" i="25"/>
  <c r="U39" i="25" s="1"/>
  <c r="V4" i="23"/>
  <c r="V4" i="25"/>
  <c r="V38" i="25" s="1"/>
  <c r="U11" i="23"/>
  <c r="U11" i="25"/>
  <c r="U7" i="23"/>
  <c r="U7" i="25"/>
  <c r="U6" i="23"/>
  <c r="U6" i="25"/>
  <c r="L62" i="20"/>
  <c r="U75" i="20"/>
  <c r="M98" i="20"/>
  <c r="T41" i="20"/>
  <c r="T46" i="20" s="1"/>
  <c r="U7" i="20"/>
  <c r="U7" i="19"/>
  <c r="U11" i="20"/>
  <c r="U11" i="19"/>
  <c r="U6" i="19"/>
  <c r="U6" i="20"/>
  <c r="U85" i="20" s="1"/>
  <c r="T15" i="20"/>
  <c r="T15" i="19"/>
  <c r="U10" i="19"/>
  <c r="U10" i="20"/>
  <c r="U95" i="20" s="1"/>
  <c r="V4" i="20"/>
  <c r="V91" i="20" s="1"/>
  <c r="V93" i="20" s="1"/>
  <c r="V4" i="19"/>
  <c r="U13" i="3"/>
  <c r="V5" i="3"/>
  <c r="U14" i="3"/>
  <c r="S67" i="23" l="1"/>
  <c r="R74" i="23"/>
  <c r="R75" i="23" s="1"/>
  <c r="R69" i="23"/>
  <c r="T47" i="25"/>
  <c r="T25" i="27" s="1"/>
  <c r="U48" i="23"/>
  <c r="U40" i="23"/>
  <c r="T50" i="25"/>
  <c r="T27" i="25"/>
  <c r="T24" i="27" s="1"/>
  <c r="T57" i="23" s="1"/>
  <c r="T62" i="23" s="1"/>
  <c r="T64" i="23" s="1"/>
  <c r="V5" i="27"/>
  <c r="V5" i="26"/>
  <c r="V21" i="26" s="1"/>
  <c r="U14" i="27"/>
  <c r="U14" i="26"/>
  <c r="U26" i="25"/>
  <c r="U40" i="25"/>
  <c r="U36" i="26"/>
  <c r="U13" i="27"/>
  <c r="U13" i="26"/>
  <c r="U20" i="25"/>
  <c r="U21" i="25" s="1"/>
  <c r="U35" i="25"/>
  <c r="U34" i="25"/>
  <c r="U32" i="25"/>
  <c r="U33" i="25"/>
  <c r="S57" i="25"/>
  <c r="S62" i="25"/>
  <c r="S66" i="25" s="1"/>
  <c r="S26" i="27" s="1"/>
  <c r="U14" i="23"/>
  <c r="U14" i="25"/>
  <c r="V5" i="23"/>
  <c r="V5" i="25"/>
  <c r="U13" i="23"/>
  <c r="U13" i="25"/>
  <c r="U86" i="20"/>
  <c r="M48" i="20"/>
  <c r="M102" i="20" s="1"/>
  <c r="U28" i="20"/>
  <c r="U40" i="20" s="1"/>
  <c r="U24" i="20"/>
  <c r="U36" i="20" s="1"/>
  <c r="U27" i="20"/>
  <c r="U39" i="20" s="1"/>
  <c r="U21" i="20"/>
  <c r="U33" i="20" s="1"/>
  <c r="U19" i="20"/>
  <c r="U31" i="20" s="1"/>
  <c r="U25" i="20"/>
  <c r="U37" i="20" s="1"/>
  <c r="U26" i="20"/>
  <c r="U38" i="20" s="1"/>
  <c r="U23" i="20"/>
  <c r="U35" i="20" s="1"/>
  <c r="U103" i="20" s="1"/>
  <c r="U29" i="23" s="1"/>
  <c r="U22" i="20"/>
  <c r="U34" i="20" s="1"/>
  <c r="U20" i="20"/>
  <c r="U32" i="20" s="1"/>
  <c r="V5" i="20"/>
  <c r="V5" i="19"/>
  <c r="U14" i="20"/>
  <c r="U14" i="19"/>
  <c r="U13" i="20"/>
  <c r="U13" i="19"/>
  <c r="V6" i="3"/>
  <c r="V7" i="3"/>
  <c r="U15" i="3"/>
  <c r="V10" i="3"/>
  <c r="V11" i="3"/>
  <c r="W4" i="3"/>
  <c r="U44" i="25" l="1"/>
  <c r="S27" i="27"/>
  <c r="S58" i="23"/>
  <c r="S68" i="23" s="1"/>
  <c r="S70" i="23" s="1"/>
  <c r="U61" i="23"/>
  <c r="T63" i="23"/>
  <c r="T73" i="23"/>
  <c r="U45" i="25"/>
  <c r="U46" i="25"/>
  <c r="V23" i="26"/>
  <c r="V24" i="26" s="1"/>
  <c r="V22" i="26"/>
  <c r="V11" i="27"/>
  <c r="V11" i="26"/>
  <c r="U36" i="25"/>
  <c r="U43" i="25"/>
  <c r="U15" i="27"/>
  <c r="U15" i="26"/>
  <c r="V6" i="27"/>
  <c r="V6" i="26"/>
  <c r="V10" i="27"/>
  <c r="V10" i="26"/>
  <c r="W4" i="27"/>
  <c r="W4" i="26"/>
  <c r="V7" i="27"/>
  <c r="V7" i="26"/>
  <c r="V35" i="26" s="1"/>
  <c r="V36" i="26" s="1"/>
  <c r="U59" i="25"/>
  <c r="T53" i="25"/>
  <c r="T56" i="25"/>
  <c r="T65" i="25" s="1"/>
  <c r="T55" i="25"/>
  <c r="T64" i="25" s="1"/>
  <c r="T54" i="25"/>
  <c r="T63" i="25" s="1"/>
  <c r="V7" i="23"/>
  <c r="V7" i="25"/>
  <c r="V6" i="23"/>
  <c r="V6" i="25"/>
  <c r="M49" i="20"/>
  <c r="M53" i="20" s="1"/>
  <c r="W4" i="23"/>
  <c r="W4" i="25"/>
  <c r="W38" i="25" s="1"/>
  <c r="V11" i="23"/>
  <c r="V11" i="25"/>
  <c r="V10" i="23"/>
  <c r="V10" i="25"/>
  <c r="V39" i="25" s="1"/>
  <c r="U15" i="23"/>
  <c r="U15" i="25"/>
  <c r="U22" i="25" s="1"/>
  <c r="U23" i="25" s="1"/>
  <c r="V75" i="20"/>
  <c r="M23" i="23"/>
  <c r="M104" i="20"/>
  <c r="M55" i="20"/>
  <c r="M69" i="20" s="1"/>
  <c r="M70" i="20" s="1"/>
  <c r="N68" i="20" s="1"/>
  <c r="N72" i="20" s="1"/>
  <c r="U41" i="20"/>
  <c r="U46" i="20" s="1"/>
  <c r="V7" i="20"/>
  <c r="V7" i="19"/>
  <c r="V11" i="20"/>
  <c r="V11" i="19"/>
  <c r="V6" i="20"/>
  <c r="V85" i="20" s="1"/>
  <c r="V6" i="19"/>
  <c r="V10" i="20"/>
  <c r="V10" i="19"/>
  <c r="W4" i="20"/>
  <c r="W91" i="20" s="1"/>
  <c r="W93" i="20" s="1"/>
  <c r="W4" i="19"/>
  <c r="U15" i="20"/>
  <c r="U15" i="19"/>
  <c r="V13" i="3"/>
  <c r="V14" i="3"/>
  <c r="W5" i="3"/>
  <c r="T67" i="23" l="1"/>
  <c r="S74" i="23"/>
  <c r="S75" i="23" s="1"/>
  <c r="S69" i="23"/>
  <c r="V26" i="25"/>
  <c r="V48" i="23"/>
  <c r="V40" i="23"/>
  <c r="U47" i="25"/>
  <c r="U25" i="27" s="1"/>
  <c r="V40" i="25"/>
  <c r="V59" i="25" s="1"/>
  <c r="U50" i="25"/>
  <c r="U27" i="25"/>
  <c r="U24" i="27" s="1"/>
  <c r="U57" i="23" s="1"/>
  <c r="U62" i="23" s="1"/>
  <c r="U64" i="23" s="1"/>
  <c r="W5" i="27"/>
  <c r="W5" i="26"/>
  <c r="W21" i="26" s="1"/>
  <c r="W22" i="26" s="1"/>
  <c r="V14" i="27"/>
  <c r="V14" i="26"/>
  <c r="T57" i="25"/>
  <c r="T62" i="25"/>
  <c r="T66" i="25" s="1"/>
  <c r="T26" i="27" s="1"/>
  <c r="V13" i="27"/>
  <c r="V13" i="26"/>
  <c r="V20" i="25"/>
  <c r="V21" i="25" s="1"/>
  <c r="V35" i="25"/>
  <c r="V34" i="25"/>
  <c r="V32" i="25"/>
  <c r="V33" i="25"/>
  <c r="V13" i="23"/>
  <c r="V13" i="25"/>
  <c r="V14" i="23"/>
  <c r="V14" i="25"/>
  <c r="W5" i="23"/>
  <c r="W5" i="25"/>
  <c r="V95" i="20"/>
  <c r="V86" i="20"/>
  <c r="M56" i="20"/>
  <c r="V27" i="20"/>
  <c r="V39" i="20" s="1"/>
  <c r="V26" i="20"/>
  <c r="V38" i="20" s="1"/>
  <c r="V25" i="20"/>
  <c r="V37" i="20" s="1"/>
  <c r="V24" i="20"/>
  <c r="V36" i="20" s="1"/>
  <c r="V28" i="20"/>
  <c r="V40" i="20" s="1"/>
  <c r="V22" i="20"/>
  <c r="V34" i="20" s="1"/>
  <c r="V23" i="20"/>
  <c r="V35" i="20" s="1"/>
  <c r="V103" i="20" s="1"/>
  <c r="V29" i="23" s="1"/>
  <c r="V21" i="20"/>
  <c r="V33" i="20" s="1"/>
  <c r="V20" i="20"/>
  <c r="V32" i="20" s="1"/>
  <c r="V19" i="20"/>
  <c r="V31" i="20" s="1"/>
  <c r="W5" i="20"/>
  <c r="W5" i="19"/>
  <c r="V14" i="20"/>
  <c r="V14" i="19"/>
  <c r="V13" i="20"/>
  <c r="V13" i="19"/>
  <c r="W6" i="3"/>
  <c r="V15" i="3"/>
  <c r="W7" i="3"/>
  <c r="X4" i="3"/>
  <c r="W10" i="3"/>
  <c r="W11" i="3"/>
  <c r="T27" i="27" l="1"/>
  <c r="T58" i="23"/>
  <c r="T68" i="23" s="1"/>
  <c r="T70" i="23" s="1"/>
  <c r="V61" i="23"/>
  <c r="U63" i="23"/>
  <c r="U73" i="23"/>
  <c r="V44" i="25"/>
  <c r="V46" i="25"/>
  <c r="V45" i="25"/>
  <c r="W23" i="26"/>
  <c r="W24" i="26" s="1"/>
  <c r="W10" i="27"/>
  <c r="W10" i="26"/>
  <c r="X4" i="27"/>
  <c r="X4" i="26"/>
  <c r="U56" i="25"/>
  <c r="U65" i="25" s="1"/>
  <c r="U55" i="25"/>
  <c r="U64" i="25" s="1"/>
  <c r="U54" i="25"/>
  <c r="U63" i="25" s="1"/>
  <c r="U53" i="25"/>
  <c r="W7" i="27"/>
  <c r="W7" i="26"/>
  <c r="W35" i="26" s="1"/>
  <c r="W6" i="27"/>
  <c r="W6" i="26"/>
  <c r="V36" i="25"/>
  <c r="V43" i="25"/>
  <c r="W11" i="27"/>
  <c r="W11" i="26"/>
  <c r="V15" i="27"/>
  <c r="V15" i="26"/>
  <c r="V15" i="23"/>
  <c r="V15" i="25"/>
  <c r="V22" i="25" s="1"/>
  <c r="V23" i="25" s="1"/>
  <c r="W6" i="23"/>
  <c r="W6" i="25"/>
  <c r="W7" i="23"/>
  <c r="W7" i="25"/>
  <c r="W11" i="23"/>
  <c r="W11" i="25"/>
  <c r="W10" i="23"/>
  <c r="W10" i="25"/>
  <c r="W39" i="25" s="1"/>
  <c r="X4" i="23"/>
  <c r="X4" i="25"/>
  <c r="X38" i="25" s="1"/>
  <c r="W75" i="20"/>
  <c r="M58" i="20"/>
  <c r="M78" i="20" s="1"/>
  <c r="M79" i="20" s="1"/>
  <c r="V41" i="20"/>
  <c r="V46" i="20" s="1"/>
  <c r="W11" i="19"/>
  <c r="W11" i="20"/>
  <c r="W10" i="20"/>
  <c r="W10" i="19"/>
  <c r="X4" i="20"/>
  <c r="X91" i="20" s="1"/>
  <c r="X93" i="20" s="1"/>
  <c r="X4" i="19"/>
  <c r="V15" i="20"/>
  <c r="V15" i="19"/>
  <c r="W6" i="20"/>
  <c r="W85" i="20" s="1"/>
  <c r="W6" i="19"/>
  <c r="W7" i="20"/>
  <c r="W7" i="19"/>
  <c r="W13" i="3"/>
  <c r="W14" i="3"/>
  <c r="X5" i="3"/>
  <c r="W36" i="26" l="1"/>
  <c r="U67" i="23"/>
  <c r="T74" i="23"/>
  <c r="T75" i="23" s="1"/>
  <c r="T69" i="23"/>
  <c r="V47" i="25"/>
  <c r="V25" i="27" s="1"/>
  <c r="W40" i="23"/>
  <c r="W48" i="23"/>
  <c r="W40" i="25"/>
  <c r="W59" i="25" s="1"/>
  <c r="V50" i="25"/>
  <c r="V27" i="25"/>
  <c r="V24" i="27" s="1"/>
  <c r="V57" i="23" s="1"/>
  <c r="V62" i="23" s="1"/>
  <c r="V64" i="23" s="1"/>
  <c r="X5" i="27"/>
  <c r="X5" i="26"/>
  <c r="X21" i="26" s="1"/>
  <c r="X22" i="26" s="1"/>
  <c r="W20" i="25"/>
  <c r="W21" i="25" s="1"/>
  <c r="W35" i="25"/>
  <c r="W34" i="25"/>
  <c r="W33" i="25"/>
  <c r="W32" i="25"/>
  <c r="W14" i="27"/>
  <c r="W14" i="26"/>
  <c r="U57" i="25"/>
  <c r="U62" i="25"/>
  <c r="U66" i="25" s="1"/>
  <c r="U26" i="27" s="1"/>
  <c r="M80" i="20"/>
  <c r="N77" i="20" s="1"/>
  <c r="N82" i="20" s="1"/>
  <c r="N96" i="20" s="1"/>
  <c r="N98" i="20" s="1"/>
  <c r="M29" i="26"/>
  <c r="W13" i="27"/>
  <c r="W13" i="26"/>
  <c r="W26" i="25"/>
  <c r="W13" i="23"/>
  <c r="W13" i="25"/>
  <c r="X5" i="23"/>
  <c r="X5" i="25"/>
  <c r="W14" i="23"/>
  <c r="W14" i="25"/>
  <c r="W86" i="20"/>
  <c r="W95" i="20"/>
  <c r="M59" i="20"/>
  <c r="W25" i="20"/>
  <c r="W37" i="20" s="1"/>
  <c r="W24" i="20"/>
  <c r="W36" i="20" s="1"/>
  <c r="W28" i="20"/>
  <c r="W40" i="20" s="1"/>
  <c r="W23" i="20"/>
  <c r="W35" i="20" s="1"/>
  <c r="W103" i="20" s="1"/>
  <c r="W29" i="23" s="1"/>
  <c r="W20" i="20"/>
  <c r="W32" i="20" s="1"/>
  <c r="W19" i="20"/>
  <c r="W31" i="20" s="1"/>
  <c r="W22" i="20"/>
  <c r="W34" i="20" s="1"/>
  <c r="W21" i="20"/>
  <c r="W33" i="20" s="1"/>
  <c r="W27" i="20"/>
  <c r="W39" i="20" s="1"/>
  <c r="W26" i="20"/>
  <c r="W38" i="20" s="1"/>
  <c r="X5" i="19"/>
  <c r="X5" i="20"/>
  <c r="W14" i="20"/>
  <c r="W14" i="19"/>
  <c r="W13" i="20"/>
  <c r="W13" i="19"/>
  <c r="X7" i="3"/>
  <c r="W15" i="3"/>
  <c r="Y4" i="3"/>
  <c r="X10" i="3"/>
  <c r="X11" i="3"/>
  <c r="X6" i="3"/>
  <c r="W61" i="23" l="1"/>
  <c r="V63" i="23"/>
  <c r="V73" i="23"/>
  <c r="U27" i="27"/>
  <c r="U58" i="23"/>
  <c r="U68" i="23" s="1"/>
  <c r="U70" i="23" s="1"/>
  <c r="W45" i="25"/>
  <c r="W44" i="25"/>
  <c r="W46" i="25"/>
  <c r="N88" i="20"/>
  <c r="N47" i="20" s="1"/>
  <c r="X23" i="26"/>
  <c r="X24" i="26" s="1"/>
  <c r="Y4" i="27"/>
  <c r="Y4" i="26"/>
  <c r="X11" i="27"/>
  <c r="X11" i="26"/>
  <c r="X7" i="27"/>
  <c r="X7" i="26"/>
  <c r="X35" i="26" s="1"/>
  <c r="W36" i="25"/>
  <c r="W43" i="25"/>
  <c r="X10" i="27"/>
  <c r="X10" i="26"/>
  <c r="X6" i="27"/>
  <c r="X6" i="26"/>
  <c r="W15" i="27"/>
  <c r="W15" i="26"/>
  <c r="V56" i="25"/>
  <c r="V65" i="25" s="1"/>
  <c r="V55" i="25"/>
  <c r="V64" i="25" s="1"/>
  <c r="V54" i="25"/>
  <c r="V63" i="25" s="1"/>
  <c r="V53" i="25"/>
  <c r="X7" i="23"/>
  <c r="X7" i="25"/>
  <c r="X10" i="23"/>
  <c r="X10" i="25"/>
  <c r="X39" i="25" s="1"/>
  <c r="Y4" i="23"/>
  <c r="Y4" i="25"/>
  <c r="Y38" i="25" s="1"/>
  <c r="X11" i="23"/>
  <c r="X11" i="25"/>
  <c r="X6" i="23"/>
  <c r="X6" i="25"/>
  <c r="W15" i="23"/>
  <c r="W15" i="25"/>
  <c r="W22" i="25" s="1"/>
  <c r="W23" i="25" s="1"/>
  <c r="M61" i="20"/>
  <c r="M64" i="20" s="1"/>
  <c r="X75" i="20"/>
  <c r="N48" i="20"/>
  <c r="W41" i="20"/>
  <c r="W46" i="20" s="1"/>
  <c r="W15" i="20"/>
  <c r="W15" i="19"/>
  <c r="X6" i="19"/>
  <c r="X6" i="20"/>
  <c r="X85" i="20" s="1"/>
  <c r="X11" i="19"/>
  <c r="X11" i="20"/>
  <c r="X7" i="20"/>
  <c r="X7" i="19"/>
  <c r="X10" i="20"/>
  <c r="X10" i="19"/>
  <c r="Y4" i="19"/>
  <c r="Y4" i="20"/>
  <c r="Y91" i="20" s="1"/>
  <c r="Y93" i="20" s="1"/>
  <c r="X14" i="3"/>
  <c r="Y5" i="3"/>
  <c r="X13" i="3"/>
  <c r="X26" i="25" l="1"/>
  <c r="U74" i="23"/>
  <c r="U75" i="23" s="1"/>
  <c r="V67" i="23"/>
  <c r="U69" i="23"/>
  <c r="W47" i="25"/>
  <c r="W25" i="27" s="1"/>
  <c r="X40" i="23"/>
  <c r="X48" i="23"/>
  <c r="X36" i="26"/>
  <c r="X14" i="27"/>
  <c r="X14" i="26"/>
  <c r="X20" i="25"/>
  <c r="X21" i="25" s="1"/>
  <c r="X33" i="25"/>
  <c r="X34" i="25"/>
  <c r="X35" i="25"/>
  <c r="X32" i="25"/>
  <c r="V57" i="25"/>
  <c r="V62" i="25"/>
  <c r="V66" i="25" s="1"/>
  <c r="V26" i="27" s="1"/>
  <c r="W50" i="25"/>
  <c r="W27" i="25"/>
  <c r="W24" i="27" s="1"/>
  <c r="W57" i="23" s="1"/>
  <c r="W62" i="23" s="1"/>
  <c r="W64" i="23" s="1"/>
  <c r="X13" i="27"/>
  <c r="X13" i="26"/>
  <c r="X40" i="25"/>
  <c r="Y5" i="27"/>
  <c r="Y5" i="26"/>
  <c r="Y21" i="26" s="1"/>
  <c r="Y22" i="26" s="1"/>
  <c r="X13" i="23"/>
  <c r="X13" i="25"/>
  <c r="X14" i="23"/>
  <c r="X14" i="25"/>
  <c r="Y5" i="23"/>
  <c r="Y5" i="25"/>
  <c r="X95" i="20"/>
  <c r="M62" i="20"/>
  <c r="X86" i="20"/>
  <c r="N102" i="20"/>
  <c r="N49" i="20"/>
  <c r="N53" i="20" s="1"/>
  <c r="X28" i="20"/>
  <c r="X40" i="20" s="1"/>
  <c r="X27" i="20"/>
  <c r="X39" i="20" s="1"/>
  <c r="X25" i="20"/>
  <c r="X37" i="20" s="1"/>
  <c r="X23" i="20"/>
  <c r="X35" i="20" s="1"/>
  <c r="X103" i="20" s="1"/>
  <c r="X29" i="23" s="1"/>
  <c r="X26" i="20"/>
  <c r="X38" i="20" s="1"/>
  <c r="X22" i="20"/>
  <c r="X34" i="20" s="1"/>
  <c r="X21" i="20"/>
  <c r="X33" i="20" s="1"/>
  <c r="X20" i="20"/>
  <c r="X32" i="20" s="1"/>
  <c r="X24" i="20"/>
  <c r="X36" i="20" s="1"/>
  <c r="X19" i="20"/>
  <c r="X31" i="20" s="1"/>
  <c r="Y5" i="19"/>
  <c r="Y5" i="20"/>
  <c r="X13" i="20"/>
  <c r="X13" i="19"/>
  <c r="X14" i="20"/>
  <c r="X14" i="19"/>
  <c r="X15" i="3"/>
  <c r="Y7" i="3"/>
  <c r="Z4" i="3"/>
  <c r="Y10" i="3"/>
  <c r="Y11" i="3"/>
  <c r="Y6" i="3"/>
  <c r="X61" i="23" l="1"/>
  <c r="W63" i="23"/>
  <c r="W73" i="23"/>
  <c r="V27" i="27"/>
  <c r="V58" i="23"/>
  <c r="V68" i="23" s="1"/>
  <c r="V70" i="23" s="1"/>
  <c r="Y23" i="26"/>
  <c r="Y24" i="26" s="1"/>
  <c r="Y6" i="27"/>
  <c r="Y6" i="26"/>
  <c r="Y11" i="27"/>
  <c r="Y11" i="26"/>
  <c r="X46" i="25"/>
  <c r="X45" i="25"/>
  <c r="Y7" i="27"/>
  <c r="Y7" i="26"/>
  <c r="Y35" i="26" s="1"/>
  <c r="X36" i="25"/>
  <c r="X43" i="25"/>
  <c r="X15" i="27"/>
  <c r="X15" i="26"/>
  <c r="X59" i="25"/>
  <c r="W53" i="25"/>
  <c r="W56" i="25"/>
  <c r="W65" i="25" s="1"/>
  <c r="W55" i="25"/>
  <c r="W64" i="25" s="1"/>
  <c r="W54" i="25"/>
  <c r="W63" i="25" s="1"/>
  <c r="Y10" i="27"/>
  <c r="Y10" i="26"/>
  <c r="Z4" i="27"/>
  <c r="Z4" i="26"/>
  <c r="X44" i="25"/>
  <c r="Y11" i="23"/>
  <c r="Y11" i="25"/>
  <c r="Y10" i="23"/>
  <c r="Y10" i="25"/>
  <c r="Y39" i="25" s="1"/>
  <c r="X15" i="23"/>
  <c r="X15" i="25"/>
  <c r="X22" i="25" s="1"/>
  <c r="X23" i="25" s="1"/>
  <c r="Z4" i="23"/>
  <c r="Z4" i="25"/>
  <c r="Z38" i="25" s="1"/>
  <c r="Y6" i="23"/>
  <c r="Y6" i="25"/>
  <c r="Y7" i="23"/>
  <c r="Y7" i="25"/>
  <c r="Y75" i="20"/>
  <c r="N55" i="20"/>
  <c r="N56" i="20" s="1"/>
  <c r="N23" i="23"/>
  <c r="N104" i="20"/>
  <c r="X41" i="20"/>
  <c r="X46" i="20" s="1"/>
  <c r="Y11" i="20"/>
  <c r="Y11" i="19"/>
  <c r="Y6" i="20"/>
  <c r="Y85" i="20" s="1"/>
  <c r="Y6" i="19"/>
  <c r="Y7" i="19"/>
  <c r="Y7" i="20"/>
  <c r="X15" i="20"/>
  <c r="X15" i="19"/>
  <c r="Y10" i="20"/>
  <c r="Y10" i="19"/>
  <c r="Z4" i="20"/>
  <c r="Z91" i="20" s="1"/>
  <c r="Z93" i="20" s="1"/>
  <c r="Z4" i="19"/>
  <c r="Y14" i="3"/>
  <c r="Y13" i="3"/>
  <c r="Z5" i="3"/>
  <c r="W67" i="23" l="1"/>
  <c r="V69" i="23"/>
  <c r="V74" i="23"/>
  <c r="V75" i="23" s="1"/>
  <c r="Y48" i="23"/>
  <c r="Y40" i="23"/>
  <c r="Y40" i="25"/>
  <c r="Y59" i="25" s="1"/>
  <c r="X47" i="25"/>
  <c r="X25" i="27" s="1"/>
  <c r="Y36" i="26"/>
  <c r="X50" i="25"/>
  <c r="X27" i="25"/>
  <c r="X24" i="27" s="1"/>
  <c r="X57" i="23" s="1"/>
  <c r="X62" i="23" s="1"/>
  <c r="X64" i="23" s="1"/>
  <c r="Z5" i="27"/>
  <c r="Z5" i="26"/>
  <c r="Z21" i="26" s="1"/>
  <c r="Z23" i="26" s="1"/>
  <c r="Y14" i="27"/>
  <c r="Y14" i="26"/>
  <c r="Y26" i="25"/>
  <c r="W57" i="25"/>
  <c r="W62" i="25"/>
  <c r="W66" i="25" s="1"/>
  <c r="W26" i="27" s="1"/>
  <c r="Y20" i="25"/>
  <c r="Y21" i="25" s="1"/>
  <c r="Y32" i="25"/>
  <c r="Y33" i="25"/>
  <c r="Y34" i="25"/>
  <c r="Y35" i="25"/>
  <c r="Y46" i="25" s="1"/>
  <c r="Y13" i="27"/>
  <c r="Y13" i="26"/>
  <c r="Y13" i="23"/>
  <c r="Y13" i="25"/>
  <c r="Z5" i="23"/>
  <c r="Z5" i="25"/>
  <c r="Y14" i="23"/>
  <c r="Y14" i="25"/>
  <c r="Y95" i="20"/>
  <c r="N69" i="20"/>
  <c r="N70" i="20" s="1"/>
  <c r="O68" i="20" s="1"/>
  <c r="O72" i="20" s="1"/>
  <c r="N58" i="20"/>
  <c r="N78" i="20" s="1"/>
  <c r="N79" i="20" s="1"/>
  <c r="Y86" i="20"/>
  <c r="Y28" i="20"/>
  <c r="Y40" i="20" s="1"/>
  <c r="Y24" i="20"/>
  <c r="Y36" i="20" s="1"/>
  <c r="Y26" i="20"/>
  <c r="Y38" i="20" s="1"/>
  <c r="Y21" i="20"/>
  <c r="Y33" i="20" s="1"/>
  <c r="Y19" i="20"/>
  <c r="Y31" i="20" s="1"/>
  <c r="Y27" i="20"/>
  <c r="Y39" i="20" s="1"/>
  <c r="Y23" i="20"/>
  <c r="Y35" i="20" s="1"/>
  <c r="Y103" i="20" s="1"/>
  <c r="Y29" i="23" s="1"/>
  <c r="Y22" i="20"/>
  <c r="Y34" i="20" s="1"/>
  <c r="Y25" i="20"/>
  <c r="Y37" i="20" s="1"/>
  <c r="Y20" i="20"/>
  <c r="Y32" i="20" s="1"/>
  <c r="Z5" i="20"/>
  <c r="Z5" i="19"/>
  <c r="Y13" i="19"/>
  <c r="Y13" i="20"/>
  <c r="Y14" i="19"/>
  <c r="Y14" i="20"/>
  <c r="Y15" i="3"/>
  <c r="Z7" i="3"/>
  <c r="Z6" i="3"/>
  <c r="Z10" i="3"/>
  <c r="AA4" i="3"/>
  <c r="Z11" i="3"/>
  <c r="Y61" i="23" l="1"/>
  <c r="X73" i="23"/>
  <c r="X63" i="23"/>
  <c r="W27" i="27"/>
  <c r="W58" i="23"/>
  <c r="W68" i="23" s="1"/>
  <c r="W70" i="23" s="1"/>
  <c r="Y44" i="25"/>
  <c r="Y45" i="25"/>
  <c r="Z22" i="26"/>
  <c r="Z6" i="27"/>
  <c r="Z6" i="26"/>
  <c r="N80" i="20"/>
  <c r="O77" i="20" s="1"/>
  <c r="O82" i="20" s="1"/>
  <c r="O96" i="20" s="1"/>
  <c r="O98" i="20" s="1"/>
  <c r="O48" i="20" s="1"/>
  <c r="N29" i="26"/>
  <c r="Z7" i="27"/>
  <c r="Z7" i="26"/>
  <c r="Z35" i="26" s="1"/>
  <c r="Z10" i="27"/>
  <c r="Z10" i="26"/>
  <c r="Z11" i="27"/>
  <c r="Z11" i="26"/>
  <c r="Y36" i="25"/>
  <c r="Y43" i="25"/>
  <c r="AA4" i="27"/>
  <c r="AA4" i="26"/>
  <c r="Y15" i="27"/>
  <c r="Y15" i="26"/>
  <c r="Z24" i="26"/>
  <c r="X53" i="25"/>
  <c r="X56" i="25"/>
  <c r="X65" i="25" s="1"/>
  <c r="X55" i="25"/>
  <c r="X64" i="25" s="1"/>
  <c r="X54" i="25"/>
  <c r="X63" i="25" s="1"/>
  <c r="Z11" i="23"/>
  <c r="Z11" i="25"/>
  <c r="Y15" i="23"/>
  <c r="Y15" i="25"/>
  <c r="Y22" i="25" s="1"/>
  <c r="Y23" i="25" s="1"/>
  <c r="Z10" i="23"/>
  <c r="Z10" i="25"/>
  <c r="Z39" i="25" s="1"/>
  <c r="Z7" i="23"/>
  <c r="Z7" i="25"/>
  <c r="AA4" i="23"/>
  <c r="AA4" i="25"/>
  <c r="AA38" i="25" s="1"/>
  <c r="Z6" i="23"/>
  <c r="Z6" i="25"/>
  <c r="Z26" i="25" s="1"/>
  <c r="N59" i="20"/>
  <c r="N61" i="20" s="1"/>
  <c r="N62" i="20" s="1"/>
  <c r="Z75" i="20"/>
  <c r="Y41" i="20"/>
  <c r="Y46" i="20" s="1"/>
  <c r="Y15" i="20"/>
  <c r="Y15" i="19"/>
  <c r="Z10" i="20"/>
  <c r="Z10" i="19"/>
  <c r="Z11" i="20"/>
  <c r="Z11" i="19"/>
  <c r="Z7" i="20"/>
  <c r="Z7" i="19"/>
  <c r="AA4" i="20"/>
  <c r="AA91" i="20" s="1"/>
  <c r="AA93" i="20" s="1"/>
  <c r="AA4" i="19"/>
  <c r="Z6" i="20"/>
  <c r="Z85" i="20" s="1"/>
  <c r="Z6" i="19"/>
  <c r="Z14" i="3"/>
  <c r="Z13" i="3"/>
  <c r="AA5" i="3"/>
  <c r="Z86" i="20" l="1"/>
  <c r="W69" i="23"/>
  <c r="W74" i="23"/>
  <c r="W75" i="23" s="1"/>
  <c r="X67" i="23"/>
  <c r="Z40" i="23"/>
  <c r="Z48" i="23"/>
  <c r="Z36" i="26"/>
  <c r="Y47" i="25"/>
  <c r="Y25" i="27" s="1"/>
  <c r="O88" i="20"/>
  <c r="O47" i="20" s="1"/>
  <c r="O102" i="20" s="1"/>
  <c r="Z40" i="25"/>
  <c r="Z59" i="25" s="1"/>
  <c r="Z14" i="27"/>
  <c r="Z14" i="26"/>
  <c r="Y50" i="25"/>
  <c r="Y27" i="25"/>
  <c r="Y24" i="27" s="1"/>
  <c r="Y57" i="23" s="1"/>
  <c r="Y62" i="23" s="1"/>
  <c r="Y64" i="23" s="1"/>
  <c r="X57" i="25"/>
  <c r="X62" i="25"/>
  <c r="X66" i="25" s="1"/>
  <c r="X26" i="27" s="1"/>
  <c r="Z13" i="27"/>
  <c r="Z13" i="26"/>
  <c r="AA5" i="27"/>
  <c r="AA5" i="26"/>
  <c r="AA21" i="26" s="1"/>
  <c r="Z20" i="25"/>
  <c r="Z21" i="25" s="1"/>
  <c r="Z35" i="25"/>
  <c r="Z34" i="25"/>
  <c r="Z33" i="25"/>
  <c r="Z32" i="25"/>
  <c r="Z13" i="23"/>
  <c r="Z13" i="25"/>
  <c r="Z14" i="23"/>
  <c r="Z14" i="25"/>
  <c r="AA5" i="23"/>
  <c r="AA5" i="25"/>
  <c r="N64" i="20"/>
  <c r="Z95" i="20"/>
  <c r="Z27" i="20"/>
  <c r="Z39" i="20" s="1"/>
  <c r="Z26" i="20"/>
  <c r="Z38" i="20" s="1"/>
  <c r="Z28" i="20"/>
  <c r="Z40" i="20" s="1"/>
  <c r="Z24" i="20"/>
  <c r="Z36" i="20" s="1"/>
  <c r="Z23" i="20"/>
  <c r="Z35" i="20" s="1"/>
  <c r="Z103" i="20" s="1"/>
  <c r="Z29" i="23" s="1"/>
  <c r="Z25" i="20"/>
  <c r="Z37" i="20" s="1"/>
  <c r="Z19" i="20"/>
  <c r="Z31" i="20" s="1"/>
  <c r="Z22" i="20"/>
  <c r="Z34" i="20" s="1"/>
  <c r="Z20" i="20"/>
  <c r="Z32" i="20" s="1"/>
  <c r="Z21" i="20"/>
  <c r="Z33" i="20" s="1"/>
  <c r="Z14" i="20"/>
  <c r="Z14" i="19"/>
  <c r="AA5" i="20"/>
  <c r="AA5" i="19"/>
  <c r="Z13" i="20"/>
  <c r="Z13" i="19"/>
  <c r="Z15" i="3"/>
  <c r="AA6" i="3"/>
  <c r="AB4" i="3"/>
  <c r="AA10" i="3"/>
  <c r="AA11" i="3"/>
  <c r="AA7" i="3"/>
  <c r="X27" i="27" l="1"/>
  <c r="X58" i="23"/>
  <c r="X68" i="23" s="1"/>
  <c r="X70" i="23" s="1"/>
  <c r="X69" i="23" s="1"/>
  <c r="Z61" i="23"/>
  <c r="Y63" i="23"/>
  <c r="Y73" i="23"/>
  <c r="Z44" i="25"/>
  <c r="O49" i="20"/>
  <c r="O53" i="20" s="1"/>
  <c r="O55" i="20" s="1"/>
  <c r="O69" i="20" s="1"/>
  <c r="O70" i="20" s="1"/>
  <c r="P68" i="20" s="1"/>
  <c r="P72" i="20" s="1"/>
  <c r="Z45" i="25"/>
  <c r="Z46" i="25"/>
  <c r="AA22" i="26"/>
  <c r="AA23" i="26"/>
  <c r="AA24" i="26" s="1"/>
  <c r="AA10" i="27"/>
  <c r="AA10" i="26"/>
  <c r="Z36" i="25"/>
  <c r="Z43" i="25"/>
  <c r="AB4" i="27"/>
  <c r="AB4" i="26"/>
  <c r="AA11" i="27"/>
  <c r="AA11" i="26"/>
  <c r="Z15" i="27"/>
  <c r="Z15" i="26"/>
  <c r="Y56" i="25"/>
  <c r="Y65" i="25" s="1"/>
  <c r="Y55" i="25"/>
  <c r="Y64" i="25" s="1"/>
  <c r="Y54" i="25"/>
  <c r="Y63" i="25" s="1"/>
  <c r="Y53" i="25"/>
  <c r="AA7" i="27"/>
  <c r="AA7" i="26"/>
  <c r="AA35" i="26" s="1"/>
  <c r="AA6" i="27"/>
  <c r="AA6" i="26"/>
  <c r="AA6" i="23"/>
  <c r="AA6" i="25"/>
  <c r="AA10" i="23"/>
  <c r="AA10" i="25"/>
  <c r="AA39" i="25" s="1"/>
  <c r="AA7" i="23"/>
  <c r="AA7" i="25"/>
  <c r="AA11" i="23"/>
  <c r="AA11" i="25"/>
  <c r="Z15" i="23"/>
  <c r="Z15" i="25"/>
  <c r="Z22" i="25" s="1"/>
  <c r="Z23" i="25" s="1"/>
  <c r="AB4" i="23"/>
  <c r="AB4" i="25"/>
  <c r="AB38" i="25" s="1"/>
  <c r="O23" i="23"/>
  <c r="O104" i="20"/>
  <c r="AA75" i="20"/>
  <c r="Z41" i="20"/>
  <c r="Z46" i="20" s="1"/>
  <c r="Z15" i="20"/>
  <c r="Z15" i="19"/>
  <c r="AA7" i="20"/>
  <c r="AA7" i="19"/>
  <c r="AA6" i="20"/>
  <c r="AA85" i="20" s="1"/>
  <c r="AA6" i="19"/>
  <c r="AA11" i="20"/>
  <c r="AA11" i="19"/>
  <c r="AA10" i="20"/>
  <c r="AA95" i="20" s="1"/>
  <c r="AA10" i="19"/>
  <c r="AB4" i="20"/>
  <c r="AB91" i="20" s="1"/>
  <c r="AB93" i="20" s="1"/>
  <c r="AB4" i="19"/>
  <c r="AA13" i="3"/>
  <c r="AA14" i="3"/>
  <c r="AB5" i="3"/>
  <c r="Y67" i="23" l="1"/>
  <c r="X74" i="23"/>
  <c r="X75" i="23" s="1"/>
  <c r="AA48" i="23"/>
  <c r="AA40" i="23"/>
  <c r="Z47" i="25"/>
  <c r="Z25" i="27" s="1"/>
  <c r="AA36" i="26"/>
  <c r="Z50" i="25"/>
  <c r="Z27" i="25"/>
  <c r="Z24" i="27" s="1"/>
  <c r="Z57" i="23" s="1"/>
  <c r="Z62" i="23" s="1"/>
  <c r="Z64" i="23" s="1"/>
  <c r="Z63" i="23" s="1"/>
  <c r="AA35" i="25"/>
  <c r="AA34" i="25"/>
  <c r="AA20" i="25"/>
  <c r="AA21" i="25" s="1"/>
  <c r="AA32" i="25"/>
  <c r="AA33" i="25"/>
  <c r="AA26" i="25"/>
  <c r="Y57" i="25"/>
  <c r="Y62" i="25"/>
  <c r="Y66" i="25" s="1"/>
  <c r="Y26" i="27" s="1"/>
  <c r="AA14" i="27"/>
  <c r="AA14" i="26"/>
  <c r="AA13" i="27"/>
  <c r="AA13" i="26"/>
  <c r="AB5" i="27"/>
  <c r="AB5" i="26"/>
  <c r="AB21" i="26" s="1"/>
  <c r="AA40" i="25"/>
  <c r="AA14" i="23"/>
  <c r="AA14" i="25"/>
  <c r="AB5" i="23"/>
  <c r="AB5" i="25"/>
  <c r="AA13" i="23"/>
  <c r="AA13" i="25"/>
  <c r="AA86" i="20"/>
  <c r="O56" i="20"/>
  <c r="O58" i="20" s="1"/>
  <c r="O78" i="20" s="1"/>
  <c r="O79" i="20" s="1"/>
  <c r="AA25" i="20"/>
  <c r="AA37" i="20" s="1"/>
  <c r="AA27" i="20"/>
  <c r="AA39" i="20" s="1"/>
  <c r="AA24" i="20"/>
  <c r="AA36" i="20" s="1"/>
  <c r="AA23" i="20"/>
  <c r="AA35" i="20" s="1"/>
  <c r="AA103" i="20" s="1"/>
  <c r="AA29" i="23" s="1"/>
  <c r="AA20" i="20"/>
  <c r="AA32" i="20" s="1"/>
  <c r="AA26" i="20"/>
  <c r="AA38" i="20" s="1"/>
  <c r="AA22" i="20"/>
  <c r="AA34" i="20" s="1"/>
  <c r="AA28" i="20"/>
  <c r="AA40" i="20" s="1"/>
  <c r="AA19" i="20"/>
  <c r="AA31" i="20" s="1"/>
  <c r="AA21" i="20"/>
  <c r="AA33" i="20" s="1"/>
  <c r="AB5" i="19"/>
  <c r="AB5" i="20"/>
  <c r="AA14" i="20"/>
  <c r="AA14" i="19"/>
  <c r="AA13" i="20"/>
  <c r="AA13" i="19"/>
  <c r="AB6" i="3"/>
  <c r="AC4" i="3"/>
  <c r="AB10" i="3"/>
  <c r="AB11" i="3"/>
  <c r="AB7" i="3"/>
  <c r="AA15" i="3"/>
  <c r="Y27" i="27" l="1"/>
  <c r="Y58" i="23"/>
  <c r="Y68" i="23" s="1"/>
  <c r="Y70" i="23" s="1"/>
  <c r="AA61" i="23"/>
  <c r="Z73" i="23"/>
  <c r="AB23" i="26"/>
  <c r="AB24" i="26" s="1"/>
  <c r="AB22" i="26"/>
  <c r="AC4" i="27"/>
  <c r="AC4" i="26"/>
  <c r="AA44" i="25"/>
  <c r="AB6" i="27"/>
  <c r="AB6" i="26"/>
  <c r="AA36" i="25"/>
  <c r="AA43" i="25"/>
  <c r="AB11" i="27"/>
  <c r="AB11" i="26"/>
  <c r="O80" i="20"/>
  <c r="P77" i="20" s="1"/>
  <c r="P88" i="20" s="1"/>
  <c r="P47" i="20" s="1"/>
  <c r="O29" i="26"/>
  <c r="AA15" i="27"/>
  <c r="AA15" i="26"/>
  <c r="AA59" i="25"/>
  <c r="AA46" i="25"/>
  <c r="AB7" i="27"/>
  <c r="AB7" i="26"/>
  <c r="AB35" i="26" s="1"/>
  <c r="AB10" i="27"/>
  <c r="AB10" i="26"/>
  <c r="AA45" i="25"/>
  <c r="Z56" i="25"/>
  <c r="Z65" i="25" s="1"/>
  <c r="Z55" i="25"/>
  <c r="Z64" i="25" s="1"/>
  <c r="Z54" i="25"/>
  <c r="Z63" i="25" s="1"/>
  <c r="Z53" i="25"/>
  <c r="AB7" i="23"/>
  <c r="AB7" i="25"/>
  <c r="AB6" i="23"/>
  <c r="AB6" i="25"/>
  <c r="AB10" i="23"/>
  <c r="AB10" i="25"/>
  <c r="AB39" i="25" s="1"/>
  <c r="AA15" i="23"/>
  <c r="AA15" i="25"/>
  <c r="AA22" i="25" s="1"/>
  <c r="AA23" i="25" s="1"/>
  <c r="AC4" i="23"/>
  <c r="AC4" i="25"/>
  <c r="AC38" i="25" s="1"/>
  <c r="AB11" i="23"/>
  <c r="AB11" i="25"/>
  <c r="O59" i="20"/>
  <c r="AB75" i="20"/>
  <c r="AA41" i="20"/>
  <c r="AA46" i="20" s="1"/>
  <c r="AB6" i="20"/>
  <c r="AB85" i="20" s="1"/>
  <c r="AB6" i="19"/>
  <c r="AA15" i="20"/>
  <c r="AA15" i="19"/>
  <c r="AC4" i="20"/>
  <c r="AC91" i="20" s="1"/>
  <c r="AC93" i="20" s="1"/>
  <c r="AC4" i="19"/>
  <c r="AB7" i="20"/>
  <c r="AB7" i="19"/>
  <c r="AB11" i="20"/>
  <c r="AB11" i="19"/>
  <c r="AB10" i="20"/>
  <c r="AB10" i="19"/>
  <c r="AB13" i="3"/>
  <c r="AC5" i="3"/>
  <c r="AB14" i="3"/>
  <c r="Y74" i="23" l="1"/>
  <c r="Y75" i="23" s="1"/>
  <c r="Z67" i="23"/>
  <c r="Y69" i="23"/>
  <c r="AB48" i="23"/>
  <c r="AB40" i="23"/>
  <c r="AB26" i="25"/>
  <c r="P82" i="20"/>
  <c r="P96" i="20" s="1"/>
  <c r="P98" i="20" s="1"/>
  <c r="P48" i="20" s="1"/>
  <c r="P49" i="20" s="1"/>
  <c r="P53" i="20" s="1"/>
  <c r="P55" i="20" s="1"/>
  <c r="P56" i="20" s="1"/>
  <c r="AB40" i="25"/>
  <c r="AB59" i="25" s="1"/>
  <c r="AB36" i="26"/>
  <c r="AA50" i="25"/>
  <c r="AA27" i="25"/>
  <c r="AA24" i="27" s="1"/>
  <c r="AA57" i="23" s="1"/>
  <c r="AA62" i="23" s="1"/>
  <c r="AA64" i="23" s="1"/>
  <c r="AB14" i="27"/>
  <c r="AB14" i="26"/>
  <c r="AB20" i="25"/>
  <c r="AB21" i="25" s="1"/>
  <c r="AB35" i="25"/>
  <c r="AB34" i="25"/>
  <c r="AB32" i="25"/>
  <c r="AB33" i="25"/>
  <c r="Z57" i="25"/>
  <c r="Z62" i="25"/>
  <c r="Z66" i="25" s="1"/>
  <c r="Z26" i="27" s="1"/>
  <c r="AC5" i="27"/>
  <c r="AC5" i="26"/>
  <c r="AC21" i="26" s="1"/>
  <c r="AB13" i="27"/>
  <c r="AB13" i="26"/>
  <c r="AA47" i="25"/>
  <c r="AA25" i="27" s="1"/>
  <c r="AB14" i="23"/>
  <c r="AB14" i="25"/>
  <c r="AC5" i="23"/>
  <c r="AC5" i="25"/>
  <c r="AB13" i="23"/>
  <c r="AB13" i="25"/>
  <c r="AB86" i="20"/>
  <c r="AB95" i="20"/>
  <c r="O61" i="20"/>
  <c r="O64" i="20" s="1"/>
  <c r="AB27" i="20"/>
  <c r="AB39" i="20" s="1"/>
  <c r="AB24" i="20"/>
  <c r="AB36" i="20" s="1"/>
  <c r="AB23" i="20"/>
  <c r="AB35" i="20" s="1"/>
  <c r="AB103" i="20" s="1"/>
  <c r="AB29" i="23" s="1"/>
  <c r="AB25" i="20"/>
  <c r="AB37" i="20" s="1"/>
  <c r="AB22" i="20"/>
  <c r="AB34" i="20" s="1"/>
  <c r="AB28" i="20"/>
  <c r="AB40" i="20" s="1"/>
  <c r="AB19" i="20"/>
  <c r="AB31" i="20" s="1"/>
  <c r="AB21" i="20"/>
  <c r="AB33" i="20" s="1"/>
  <c r="AB26" i="20"/>
  <c r="AB38" i="20" s="1"/>
  <c r="AB20" i="20"/>
  <c r="AB32" i="20" s="1"/>
  <c r="AB14" i="20"/>
  <c r="AB14" i="19"/>
  <c r="AC5" i="20"/>
  <c r="AC5" i="19"/>
  <c r="AB13" i="20"/>
  <c r="AB13" i="19"/>
  <c r="AC7" i="3"/>
  <c r="AB15" i="3"/>
  <c r="AD4" i="3"/>
  <c r="AC10" i="3"/>
  <c r="AC11" i="3"/>
  <c r="AC6" i="3"/>
  <c r="Z27" i="27" l="1"/>
  <c r="Z58" i="23"/>
  <c r="Z68" i="23" s="1"/>
  <c r="Z70" i="23" s="1"/>
  <c r="Z69" i="23" s="1"/>
  <c r="P102" i="20"/>
  <c r="AB61" i="23"/>
  <c r="AA73" i="23"/>
  <c r="AA63" i="23"/>
  <c r="AB46" i="25"/>
  <c r="AB44" i="25"/>
  <c r="AB45" i="25"/>
  <c r="AC22" i="26"/>
  <c r="AC23" i="26"/>
  <c r="AC24" i="26" s="1"/>
  <c r="AB36" i="25"/>
  <c r="AB43" i="25"/>
  <c r="AB15" i="27"/>
  <c r="AB15" i="26"/>
  <c r="AA53" i="25"/>
  <c r="AA55" i="25"/>
  <c r="AA64" i="25" s="1"/>
  <c r="AA56" i="25"/>
  <c r="AA65" i="25" s="1"/>
  <c r="AA54" i="25"/>
  <c r="AA63" i="25" s="1"/>
  <c r="AC11" i="27"/>
  <c r="AC11" i="26"/>
  <c r="AC7" i="27"/>
  <c r="AC7" i="26"/>
  <c r="AC35" i="26" s="1"/>
  <c r="AD4" i="27"/>
  <c r="AD4" i="26"/>
  <c r="AC6" i="27"/>
  <c r="AC6" i="26"/>
  <c r="AC10" i="27"/>
  <c r="AC10" i="26"/>
  <c r="AD4" i="23"/>
  <c r="AD4" i="25"/>
  <c r="AD38" i="25" s="1"/>
  <c r="AB15" i="23"/>
  <c r="AB15" i="25"/>
  <c r="AB22" i="25" s="1"/>
  <c r="AB23" i="25" s="1"/>
  <c r="AC10" i="23"/>
  <c r="AC10" i="25"/>
  <c r="AC39" i="25" s="1"/>
  <c r="AC6" i="23"/>
  <c r="AC6" i="25"/>
  <c r="AC11" i="23"/>
  <c r="AC11" i="25"/>
  <c r="AC7" i="23"/>
  <c r="AC7" i="25"/>
  <c r="O62" i="20"/>
  <c r="AC75" i="20"/>
  <c r="P58" i="20"/>
  <c r="P78" i="20" s="1"/>
  <c r="P79" i="20" s="1"/>
  <c r="P69" i="20"/>
  <c r="P70" i="20" s="1"/>
  <c r="Q68" i="20" s="1"/>
  <c r="Q72" i="20" s="1"/>
  <c r="P23" i="23"/>
  <c r="P104" i="20"/>
  <c r="AB41" i="20"/>
  <c r="AB46" i="20" s="1"/>
  <c r="AB15" i="20"/>
  <c r="AB15" i="19"/>
  <c r="AC7" i="20"/>
  <c r="AC7" i="19"/>
  <c r="AC10" i="20"/>
  <c r="AC10" i="19"/>
  <c r="AC6" i="19"/>
  <c r="AC6" i="20"/>
  <c r="AC85" i="20" s="1"/>
  <c r="AC11" i="20"/>
  <c r="AC11" i="19"/>
  <c r="AD4" i="20"/>
  <c r="AD91" i="20" s="1"/>
  <c r="AD93" i="20" s="1"/>
  <c r="AD4" i="19"/>
  <c r="AC14" i="3"/>
  <c r="AD5" i="3"/>
  <c r="AC13" i="3"/>
  <c r="AA67" i="23" l="1"/>
  <c r="Z74" i="23"/>
  <c r="Z75" i="23" s="1"/>
  <c r="AB47" i="25"/>
  <c r="AB25" i="27" s="1"/>
  <c r="AC48" i="23"/>
  <c r="AC40" i="23"/>
  <c r="AC40" i="25"/>
  <c r="AC36" i="26"/>
  <c r="AC13" i="27"/>
  <c r="AC13" i="26"/>
  <c r="AC59" i="25"/>
  <c r="AD5" i="27"/>
  <c r="AD5" i="26"/>
  <c r="AD21" i="26" s="1"/>
  <c r="AC14" i="27"/>
  <c r="AC14" i="26"/>
  <c r="AC20" i="25"/>
  <c r="AC21" i="25" s="1"/>
  <c r="AC32" i="25"/>
  <c r="AC33" i="25"/>
  <c r="AC35" i="25"/>
  <c r="AC34" i="25"/>
  <c r="AC26" i="25"/>
  <c r="AB50" i="25"/>
  <c r="AB27" i="25"/>
  <c r="AB24" i="27" s="1"/>
  <c r="AB57" i="23" s="1"/>
  <c r="AB62" i="23" s="1"/>
  <c r="AB64" i="23" s="1"/>
  <c r="AA57" i="25"/>
  <c r="AA62" i="25"/>
  <c r="AA66" i="25" s="1"/>
  <c r="AA26" i="27" s="1"/>
  <c r="P80" i="20"/>
  <c r="Q77" i="20" s="1"/>
  <c r="Q82" i="20" s="1"/>
  <c r="Q96" i="20" s="1"/>
  <c r="Q98" i="20" s="1"/>
  <c r="Q48" i="20" s="1"/>
  <c r="P29" i="26"/>
  <c r="AC13" i="23"/>
  <c r="AC13" i="25"/>
  <c r="AC14" i="23"/>
  <c r="AC14" i="25"/>
  <c r="AD5" i="23"/>
  <c r="AD5" i="25"/>
  <c r="AC95" i="20"/>
  <c r="AC86" i="20"/>
  <c r="P59" i="20"/>
  <c r="P61" i="20" s="1"/>
  <c r="P62" i="20" s="1"/>
  <c r="AC28" i="20"/>
  <c r="AC40" i="20" s="1"/>
  <c r="AC27" i="20"/>
  <c r="AC39" i="20" s="1"/>
  <c r="AC24" i="20"/>
  <c r="AC36" i="20" s="1"/>
  <c r="AC25" i="20"/>
  <c r="AC37" i="20" s="1"/>
  <c r="AC26" i="20"/>
  <c r="AC38" i="20" s="1"/>
  <c r="AC21" i="20"/>
  <c r="AC33" i="20" s="1"/>
  <c r="AC19" i="20"/>
  <c r="AC31" i="20" s="1"/>
  <c r="AC20" i="20"/>
  <c r="AC32" i="20" s="1"/>
  <c r="AC22" i="20"/>
  <c r="AC34" i="20" s="1"/>
  <c r="AC23" i="20"/>
  <c r="AC35" i="20" s="1"/>
  <c r="AC103" i="20" s="1"/>
  <c r="AC29" i="23" s="1"/>
  <c r="AC13" i="20"/>
  <c r="AC13" i="19"/>
  <c r="AD5" i="20"/>
  <c r="AD5" i="19"/>
  <c r="AC14" i="20"/>
  <c r="AC14" i="19"/>
  <c r="AC15" i="3"/>
  <c r="AD7" i="3"/>
  <c r="AD10" i="3"/>
  <c r="AD11" i="3"/>
  <c r="AE4" i="3"/>
  <c r="AD6" i="3"/>
  <c r="AC46" i="25" l="1"/>
  <c r="AA27" i="27"/>
  <c r="AA58" i="23"/>
  <c r="AA68" i="23" s="1"/>
  <c r="AA70" i="23" s="1"/>
  <c r="AC61" i="23"/>
  <c r="AB63" i="23"/>
  <c r="AB73" i="23"/>
  <c r="AA69" i="23"/>
  <c r="AC45" i="25"/>
  <c r="Q88" i="20"/>
  <c r="Q47" i="20" s="1"/>
  <c r="Q49" i="20" s="1"/>
  <c r="Q53" i="20" s="1"/>
  <c r="Q55" i="20" s="1"/>
  <c r="AC44" i="25"/>
  <c r="AD22" i="26"/>
  <c r="AD23" i="26"/>
  <c r="AD24" i="26" s="1"/>
  <c r="AD11" i="27"/>
  <c r="AD11" i="26"/>
  <c r="AC36" i="25"/>
  <c r="AC43" i="25"/>
  <c r="AD10" i="27"/>
  <c r="AD10" i="26"/>
  <c r="AB53" i="25"/>
  <c r="AB55" i="25"/>
  <c r="AB64" i="25" s="1"/>
  <c r="AB54" i="25"/>
  <c r="AB63" i="25" s="1"/>
  <c r="AB56" i="25"/>
  <c r="AB65" i="25" s="1"/>
  <c r="AD6" i="27"/>
  <c r="AD6" i="26"/>
  <c r="AD7" i="27"/>
  <c r="AD7" i="26"/>
  <c r="AD35" i="26" s="1"/>
  <c r="AE4" i="27"/>
  <c r="AE4" i="26"/>
  <c r="AC15" i="27"/>
  <c r="AC15" i="26"/>
  <c r="AE4" i="23"/>
  <c r="AE4" i="25"/>
  <c r="AE38" i="25" s="1"/>
  <c r="AD11" i="23"/>
  <c r="AD11" i="25"/>
  <c r="AD10" i="23"/>
  <c r="AD10" i="25"/>
  <c r="AD39" i="25" s="1"/>
  <c r="AC15" i="23"/>
  <c r="AC15" i="25"/>
  <c r="AC22" i="25" s="1"/>
  <c r="AC23" i="25" s="1"/>
  <c r="AD6" i="23"/>
  <c r="AD6" i="25"/>
  <c r="AD7" i="23"/>
  <c r="AD7" i="25"/>
  <c r="P64" i="20"/>
  <c r="AD75" i="20"/>
  <c r="AC41" i="20"/>
  <c r="AC46" i="20" s="1"/>
  <c r="AC15" i="20"/>
  <c r="AC15" i="19"/>
  <c r="AD6" i="20"/>
  <c r="AD85" i="20" s="1"/>
  <c r="AD6" i="19"/>
  <c r="AD7" i="20"/>
  <c r="AD7" i="19"/>
  <c r="AE4" i="20"/>
  <c r="AE91" i="20" s="1"/>
  <c r="AE93" i="20" s="1"/>
  <c r="AE4" i="19"/>
  <c r="AD11" i="20"/>
  <c r="AD11" i="19"/>
  <c r="AD10" i="20"/>
  <c r="AD10" i="19"/>
  <c r="AD14" i="3"/>
  <c r="AD13" i="3"/>
  <c r="AE5" i="3"/>
  <c r="AD95" i="20" l="1"/>
  <c r="Q102" i="20"/>
  <c r="Q23" i="23" s="1"/>
  <c r="AB67" i="23"/>
  <c r="AA74" i="23"/>
  <c r="AA75" i="23" s="1"/>
  <c r="AD40" i="23"/>
  <c r="AD48" i="23"/>
  <c r="AD26" i="25"/>
  <c r="AC47" i="25"/>
  <c r="AC25" i="27" s="1"/>
  <c r="AD40" i="25"/>
  <c r="AD59" i="25" s="1"/>
  <c r="AD36" i="26"/>
  <c r="AD14" i="27"/>
  <c r="AD14" i="26"/>
  <c r="AE5" i="27"/>
  <c r="AE5" i="26"/>
  <c r="AE21" i="26" s="1"/>
  <c r="AE23" i="26" s="1"/>
  <c r="AD20" i="25"/>
  <c r="AD21" i="25" s="1"/>
  <c r="AD35" i="25"/>
  <c r="AD34" i="25"/>
  <c r="AD33" i="25"/>
  <c r="AD32" i="25"/>
  <c r="AC50" i="25"/>
  <c r="AC27" i="25"/>
  <c r="AC24" i="27" s="1"/>
  <c r="AC57" i="23" s="1"/>
  <c r="AC62" i="23" s="1"/>
  <c r="AC64" i="23" s="1"/>
  <c r="AB57" i="25"/>
  <c r="AB62" i="25"/>
  <c r="AB66" i="25" s="1"/>
  <c r="AB26" i="27" s="1"/>
  <c r="AD13" i="27"/>
  <c r="AD13" i="26"/>
  <c r="AE5" i="23"/>
  <c r="AE5" i="25"/>
  <c r="AD13" i="23"/>
  <c r="AD13" i="25"/>
  <c r="AD14" i="23"/>
  <c r="AD14" i="25"/>
  <c r="AD86" i="20"/>
  <c r="Q56" i="20"/>
  <c r="Q69" i="20"/>
  <c r="Q70" i="20" s="1"/>
  <c r="R68" i="20" s="1"/>
  <c r="R72" i="20" s="1"/>
  <c r="AD27" i="20"/>
  <c r="AD39" i="20" s="1"/>
  <c r="AD28" i="20"/>
  <c r="AD40" i="20" s="1"/>
  <c r="AD26" i="20"/>
  <c r="AD38" i="20" s="1"/>
  <c r="AD23" i="20"/>
  <c r="AD35" i="20" s="1"/>
  <c r="AD103" i="20" s="1"/>
  <c r="AD29" i="23" s="1"/>
  <c r="AD24" i="20"/>
  <c r="AD36" i="20" s="1"/>
  <c r="AD25" i="20"/>
  <c r="AD37" i="20" s="1"/>
  <c r="AD21" i="20"/>
  <c r="AD33" i="20" s="1"/>
  <c r="AD22" i="20"/>
  <c r="AD34" i="20" s="1"/>
  <c r="AD20" i="20"/>
  <c r="AD32" i="20" s="1"/>
  <c r="AD19" i="20"/>
  <c r="AD31" i="20" s="1"/>
  <c r="AE5" i="20"/>
  <c r="AE5" i="19"/>
  <c r="AD13" i="20"/>
  <c r="AD13" i="19"/>
  <c r="AD14" i="20"/>
  <c r="AD14" i="19"/>
  <c r="AD15" i="3"/>
  <c r="AE6" i="3"/>
  <c r="AF4" i="3"/>
  <c r="AE11" i="3"/>
  <c r="AE10" i="3"/>
  <c r="AE7" i="3"/>
  <c r="Q104" i="20" l="1"/>
  <c r="AD45" i="25"/>
  <c r="AB27" i="27"/>
  <c r="AB58" i="23"/>
  <c r="AB68" i="23" s="1"/>
  <c r="AB70" i="23" s="1"/>
  <c r="AD61" i="23"/>
  <c r="AC73" i="23"/>
  <c r="AC63" i="23"/>
  <c r="AD44" i="25"/>
  <c r="AD46" i="25"/>
  <c r="AE22" i="26"/>
  <c r="AE11" i="27"/>
  <c r="AE11" i="26"/>
  <c r="AF4" i="27"/>
  <c r="AF4" i="26"/>
  <c r="AE7" i="27"/>
  <c r="AE7" i="26"/>
  <c r="AE35" i="26" s="1"/>
  <c r="AE6" i="27"/>
  <c r="AE6" i="26"/>
  <c r="AD36" i="25"/>
  <c r="AD43" i="25"/>
  <c r="AC56" i="25"/>
  <c r="AC65" i="25" s="1"/>
  <c r="AC55" i="25"/>
  <c r="AC64" i="25" s="1"/>
  <c r="AC54" i="25"/>
  <c r="AC63" i="25" s="1"/>
  <c r="AC53" i="25"/>
  <c r="AE10" i="27"/>
  <c r="AE10" i="26"/>
  <c r="AD15" i="27"/>
  <c r="AD15" i="26"/>
  <c r="AE24" i="26"/>
  <c r="AE7" i="23"/>
  <c r="AE7" i="25"/>
  <c r="AD15" i="23"/>
  <c r="AD15" i="25"/>
  <c r="AD22" i="25" s="1"/>
  <c r="AD23" i="25" s="1"/>
  <c r="AE6" i="23"/>
  <c r="AE6" i="25"/>
  <c r="AE10" i="23"/>
  <c r="AE10" i="25"/>
  <c r="AE39" i="25" s="1"/>
  <c r="AE11" i="23"/>
  <c r="AE11" i="25"/>
  <c r="AF4" i="23"/>
  <c r="AF4" i="25"/>
  <c r="AF38" i="25" s="1"/>
  <c r="AE75" i="20"/>
  <c r="Q58" i="20"/>
  <c r="AD41" i="20"/>
  <c r="AD46" i="20" s="1"/>
  <c r="AD15" i="19"/>
  <c r="AD15" i="20"/>
  <c r="AE7" i="20"/>
  <c r="AE7" i="19"/>
  <c r="AE6" i="20"/>
  <c r="AE85" i="20" s="1"/>
  <c r="AE6" i="19"/>
  <c r="AE10" i="20"/>
  <c r="AE10" i="19"/>
  <c r="AE11" i="20"/>
  <c r="AE11" i="19"/>
  <c r="AF4" i="19"/>
  <c r="AF4" i="20"/>
  <c r="AF91" i="20" s="1"/>
  <c r="AF93" i="20" s="1"/>
  <c r="AE13" i="3"/>
  <c r="AE14" i="3"/>
  <c r="AF5" i="3"/>
  <c r="AE26" i="25" l="1"/>
  <c r="AD47" i="25"/>
  <c r="AD25" i="27" s="1"/>
  <c r="AC67" i="23"/>
  <c r="AB69" i="23"/>
  <c r="AB74" i="23"/>
  <c r="AB75" i="23" s="1"/>
  <c r="AE40" i="23"/>
  <c r="AE48" i="23"/>
  <c r="AD50" i="25"/>
  <c r="AD27" i="25"/>
  <c r="AD24" i="27" s="1"/>
  <c r="AD57" i="23" s="1"/>
  <c r="AD62" i="23" s="1"/>
  <c r="AD64" i="23" s="1"/>
  <c r="AE36" i="26"/>
  <c r="AE35" i="25"/>
  <c r="AE34" i="25"/>
  <c r="AE20" i="25"/>
  <c r="AE21" i="25" s="1"/>
  <c r="AE33" i="25"/>
  <c r="AE32" i="25"/>
  <c r="AE14" i="27"/>
  <c r="AE14" i="26"/>
  <c r="AC57" i="25"/>
  <c r="AC62" i="25"/>
  <c r="AC66" i="25" s="1"/>
  <c r="AC26" i="27" s="1"/>
  <c r="AF5" i="27"/>
  <c r="AF5" i="26"/>
  <c r="AE13" i="27"/>
  <c r="AE13" i="26"/>
  <c r="AE40" i="25"/>
  <c r="AF21" i="26"/>
  <c r="AF23" i="26" s="1"/>
  <c r="AE86" i="20"/>
  <c r="AE13" i="23"/>
  <c r="AE13" i="25"/>
  <c r="AF5" i="23"/>
  <c r="AF5" i="25"/>
  <c r="AE14" i="23"/>
  <c r="AE14" i="25"/>
  <c r="AE95" i="20"/>
  <c r="Q78" i="20"/>
  <c r="Q79" i="20" s="1"/>
  <c r="Q59" i="20"/>
  <c r="Q61" i="20" s="1"/>
  <c r="Q62" i="20" s="1"/>
  <c r="AE25" i="20"/>
  <c r="AE37" i="20" s="1"/>
  <c r="AE26" i="20"/>
  <c r="AE38" i="20" s="1"/>
  <c r="AE28" i="20"/>
  <c r="AE40" i="20" s="1"/>
  <c r="AE20" i="20"/>
  <c r="AE32" i="20" s="1"/>
  <c r="AE22" i="20"/>
  <c r="AE34" i="20" s="1"/>
  <c r="AE27" i="20"/>
  <c r="AE39" i="20" s="1"/>
  <c r="AE24" i="20"/>
  <c r="AE36" i="20" s="1"/>
  <c r="AE19" i="20"/>
  <c r="AE31" i="20" s="1"/>
  <c r="AE23" i="20"/>
  <c r="AE35" i="20" s="1"/>
  <c r="AE103" i="20" s="1"/>
  <c r="AE29" i="23" s="1"/>
  <c r="AE21" i="20"/>
  <c r="AE33" i="20" s="1"/>
  <c r="AE14" i="20"/>
  <c r="AE14" i="19"/>
  <c r="AF5" i="19"/>
  <c r="AF5" i="20"/>
  <c r="AE13" i="20"/>
  <c r="AE13" i="19"/>
  <c r="AF7" i="3"/>
  <c r="AF6" i="3"/>
  <c r="AE15" i="3"/>
  <c r="AG4" i="3"/>
  <c r="AF10" i="3"/>
  <c r="AF11" i="3"/>
  <c r="AC27" i="27" l="1"/>
  <c r="AC58" i="23"/>
  <c r="AC68" i="23" s="1"/>
  <c r="AC70" i="23" s="1"/>
  <c r="AE61" i="23"/>
  <c r="AD73" i="23"/>
  <c r="AD63" i="23"/>
  <c r="AE45" i="25"/>
  <c r="AG4" i="27"/>
  <c r="AG4" i="26"/>
  <c r="AF10" i="27"/>
  <c r="AF10" i="26"/>
  <c r="AF7" i="27"/>
  <c r="AF7" i="26"/>
  <c r="AF35" i="26" s="1"/>
  <c r="AE59" i="25"/>
  <c r="AE44" i="25"/>
  <c r="AE15" i="27"/>
  <c r="AE15" i="26"/>
  <c r="Q80" i="20"/>
  <c r="R77" i="20" s="1"/>
  <c r="R88" i="20" s="1"/>
  <c r="R47" i="20" s="1"/>
  <c r="Q29" i="26"/>
  <c r="AF11" i="27"/>
  <c r="AF11" i="26"/>
  <c r="AF6" i="27"/>
  <c r="AF6" i="26"/>
  <c r="AF24" i="26"/>
  <c r="AF22" i="26"/>
  <c r="AE36" i="25"/>
  <c r="AE43" i="25"/>
  <c r="AE46" i="25"/>
  <c r="AD56" i="25"/>
  <c r="AD65" i="25" s="1"/>
  <c r="AD55" i="25"/>
  <c r="AD64" i="25" s="1"/>
  <c r="AD54" i="25"/>
  <c r="AD63" i="25" s="1"/>
  <c r="AD53" i="25"/>
  <c r="AF11" i="23"/>
  <c r="AF11" i="25"/>
  <c r="AF10" i="23"/>
  <c r="AF10" i="25"/>
  <c r="AF39" i="25" s="1"/>
  <c r="AF7" i="23"/>
  <c r="AF7" i="25"/>
  <c r="AE15" i="23"/>
  <c r="AE15" i="25"/>
  <c r="AE22" i="25" s="1"/>
  <c r="AE23" i="25" s="1"/>
  <c r="AF6" i="23"/>
  <c r="AF6" i="25"/>
  <c r="AF26" i="25" s="1"/>
  <c r="AG4" i="23"/>
  <c r="AG4" i="25"/>
  <c r="AG38" i="25" s="1"/>
  <c r="AF75" i="20"/>
  <c r="Q64" i="20"/>
  <c r="AE41" i="20"/>
  <c r="AE46" i="20" s="1"/>
  <c r="AF6" i="20"/>
  <c r="AF85" i="20" s="1"/>
  <c r="AF6" i="19"/>
  <c r="AF10" i="20"/>
  <c r="AF10" i="19"/>
  <c r="AF7" i="20"/>
  <c r="AF7" i="19"/>
  <c r="AG4" i="20"/>
  <c r="AG91" i="20" s="1"/>
  <c r="AG93" i="20" s="1"/>
  <c r="AG4" i="19"/>
  <c r="AF11" i="20"/>
  <c r="AF11" i="19"/>
  <c r="AE15" i="20"/>
  <c r="AE15" i="19"/>
  <c r="AF14" i="3"/>
  <c r="AF13" i="3"/>
  <c r="AG5" i="3"/>
  <c r="AC74" i="23" l="1"/>
  <c r="AC75" i="23" s="1"/>
  <c r="AC69" i="23"/>
  <c r="AD67" i="23"/>
  <c r="AF36" i="26"/>
  <c r="AF40" i="23"/>
  <c r="AF48" i="23"/>
  <c r="R82" i="20"/>
  <c r="R96" i="20" s="1"/>
  <c r="R98" i="20" s="1"/>
  <c r="R48" i="20" s="1"/>
  <c r="R49" i="20" s="1"/>
  <c r="R53" i="20" s="1"/>
  <c r="AF40" i="25"/>
  <c r="AF59" i="25" s="1"/>
  <c r="AE50" i="25"/>
  <c r="AE27" i="25"/>
  <c r="AE24" i="27" s="1"/>
  <c r="AE57" i="23" s="1"/>
  <c r="AE62" i="23" s="1"/>
  <c r="AE64" i="23" s="1"/>
  <c r="AG5" i="27"/>
  <c r="AG5" i="26"/>
  <c r="AG21" i="26" s="1"/>
  <c r="AE47" i="25"/>
  <c r="AE25" i="27" s="1"/>
  <c r="AF13" i="27"/>
  <c r="AF13" i="26"/>
  <c r="AF14" i="27"/>
  <c r="AF14" i="26"/>
  <c r="AF20" i="25"/>
  <c r="AF21" i="25" s="1"/>
  <c r="AF32" i="25"/>
  <c r="AF33" i="25"/>
  <c r="AF34" i="25"/>
  <c r="AF35" i="25"/>
  <c r="AD57" i="25"/>
  <c r="AD62" i="25"/>
  <c r="AD66" i="25" s="1"/>
  <c r="AD26" i="27" s="1"/>
  <c r="AF95" i="20"/>
  <c r="AF13" i="23"/>
  <c r="AF13" i="25"/>
  <c r="AG5" i="23"/>
  <c r="AG5" i="25"/>
  <c r="AF14" i="23"/>
  <c r="AF14" i="25"/>
  <c r="AF86" i="20"/>
  <c r="AF28" i="20"/>
  <c r="AF40" i="20" s="1"/>
  <c r="AF24" i="20"/>
  <c r="AF36" i="20" s="1"/>
  <c r="AF23" i="20"/>
  <c r="AF35" i="20" s="1"/>
  <c r="AF103" i="20" s="1"/>
  <c r="AF29" i="23" s="1"/>
  <c r="AF22" i="20"/>
  <c r="AF34" i="20" s="1"/>
  <c r="AF27" i="20"/>
  <c r="AF39" i="20" s="1"/>
  <c r="AF25" i="20"/>
  <c r="AF37" i="20" s="1"/>
  <c r="AF26" i="20"/>
  <c r="AF38" i="20" s="1"/>
  <c r="AF20" i="20"/>
  <c r="AF32" i="20" s="1"/>
  <c r="AF19" i="20"/>
  <c r="AF31" i="20" s="1"/>
  <c r="AF21" i="20"/>
  <c r="AF33" i="20" s="1"/>
  <c r="AF14" i="20"/>
  <c r="AF14" i="19"/>
  <c r="AG5" i="19"/>
  <c r="AG5" i="20"/>
  <c r="AF13" i="20"/>
  <c r="AF13" i="19"/>
  <c r="AF15" i="3"/>
  <c r="AG7" i="3"/>
  <c r="AH4" i="3"/>
  <c r="AG10" i="3"/>
  <c r="AG11" i="3"/>
  <c r="AG6" i="3"/>
  <c r="AF61" i="23" l="1"/>
  <c r="AE63" i="23"/>
  <c r="AE73" i="23"/>
  <c r="AD27" i="27"/>
  <c r="AD58" i="23"/>
  <c r="AD68" i="23" s="1"/>
  <c r="AD70" i="23" s="1"/>
  <c r="R102" i="20"/>
  <c r="R23" i="23" s="1"/>
  <c r="AF46" i="25"/>
  <c r="AF44" i="25"/>
  <c r="AF45" i="25"/>
  <c r="AG7" i="27"/>
  <c r="AG7" i="26"/>
  <c r="AG35" i="26" s="1"/>
  <c r="AF15" i="27"/>
  <c r="AF15" i="26"/>
  <c r="AH4" i="27"/>
  <c r="AH4" i="26"/>
  <c r="AG6" i="27"/>
  <c r="AG6" i="26"/>
  <c r="AF36" i="25"/>
  <c r="AF43" i="25"/>
  <c r="AG22" i="26"/>
  <c r="AG11" i="27"/>
  <c r="AG11" i="26"/>
  <c r="AG10" i="27"/>
  <c r="AG10" i="26"/>
  <c r="AG23" i="26"/>
  <c r="AG24" i="26" s="1"/>
  <c r="AE53" i="25"/>
  <c r="AE56" i="25"/>
  <c r="AE65" i="25" s="1"/>
  <c r="AE55" i="25"/>
  <c r="AE64" i="25" s="1"/>
  <c r="AE54" i="25"/>
  <c r="AE63" i="25" s="1"/>
  <c r="AG6" i="23"/>
  <c r="AG6" i="25"/>
  <c r="AG11" i="23"/>
  <c r="AG11" i="25"/>
  <c r="AH4" i="23"/>
  <c r="AH4" i="25"/>
  <c r="AH38" i="25" s="1"/>
  <c r="AG7" i="23"/>
  <c r="AG7" i="25"/>
  <c r="AF15" i="23"/>
  <c r="AF15" i="25"/>
  <c r="AF22" i="25" s="1"/>
  <c r="AF23" i="25" s="1"/>
  <c r="AG10" i="23"/>
  <c r="AG10" i="25"/>
  <c r="AG39" i="25" s="1"/>
  <c r="AG75" i="20"/>
  <c r="R55" i="20"/>
  <c r="R69" i="20" s="1"/>
  <c r="R70" i="20" s="1"/>
  <c r="S68" i="20" s="1"/>
  <c r="S72" i="20" s="1"/>
  <c r="AF41" i="20"/>
  <c r="AF46" i="20" s="1"/>
  <c r="AF15" i="20"/>
  <c r="AF15" i="19"/>
  <c r="AG6" i="20"/>
  <c r="AG85" i="20" s="1"/>
  <c r="AG6" i="19"/>
  <c r="AG7" i="20"/>
  <c r="AG7" i="19"/>
  <c r="AG11" i="20"/>
  <c r="AG11" i="19"/>
  <c r="AG10" i="20"/>
  <c r="AG10" i="19"/>
  <c r="AH4" i="20"/>
  <c r="AH91" i="20" s="1"/>
  <c r="AH93" i="20" s="1"/>
  <c r="AH4" i="19"/>
  <c r="AG14" i="3"/>
  <c r="AG13" i="3"/>
  <c r="AH5" i="3"/>
  <c r="AE67" i="23" l="1"/>
  <c r="AD69" i="23"/>
  <c r="AD74" i="23"/>
  <c r="AD75" i="23" s="1"/>
  <c r="AG48" i="23"/>
  <c r="AG40" i="25"/>
  <c r="AG59" i="25" s="1"/>
  <c r="AG40" i="23"/>
  <c r="R104" i="20"/>
  <c r="AF47" i="25"/>
  <c r="AF25" i="27" s="1"/>
  <c r="AF50" i="25"/>
  <c r="AF27" i="25"/>
  <c r="AF24" i="27" s="1"/>
  <c r="AF57" i="23" s="1"/>
  <c r="AF62" i="23" s="1"/>
  <c r="AF64" i="23" s="1"/>
  <c r="AG36" i="26"/>
  <c r="AG14" i="27"/>
  <c r="AG14" i="26"/>
  <c r="AG26" i="25"/>
  <c r="AH5" i="27"/>
  <c r="AH5" i="26"/>
  <c r="AH21" i="26" s="1"/>
  <c r="AH23" i="26" s="1"/>
  <c r="AH24" i="26" s="1"/>
  <c r="AG20" i="25"/>
  <c r="AG21" i="25" s="1"/>
  <c r="AG35" i="25"/>
  <c r="AG34" i="25"/>
  <c r="AG32" i="25"/>
  <c r="AG33" i="25"/>
  <c r="AG44" i="25" s="1"/>
  <c r="AG13" i="27"/>
  <c r="AG13" i="26"/>
  <c r="AE57" i="25"/>
  <c r="AE62" i="25"/>
  <c r="AE66" i="25" s="1"/>
  <c r="AE26" i="27" s="1"/>
  <c r="AG86" i="20"/>
  <c r="AH5" i="23"/>
  <c r="AH5" i="25"/>
  <c r="AG14" i="23"/>
  <c r="AG14" i="25"/>
  <c r="AG13" i="23"/>
  <c r="AG13" i="25"/>
  <c r="AG95" i="20"/>
  <c r="R56" i="20"/>
  <c r="AG28" i="20"/>
  <c r="AG40" i="20" s="1"/>
  <c r="AG24" i="20"/>
  <c r="AG36" i="20" s="1"/>
  <c r="AG23" i="20"/>
  <c r="AG35" i="20" s="1"/>
  <c r="AG103" i="20" s="1"/>
  <c r="AG29" i="23" s="1"/>
  <c r="AG27" i="20"/>
  <c r="AG39" i="20" s="1"/>
  <c r="AG25" i="20"/>
  <c r="AG37" i="20" s="1"/>
  <c r="AG21" i="20"/>
  <c r="AG33" i="20" s="1"/>
  <c r="AG19" i="20"/>
  <c r="AG31" i="20" s="1"/>
  <c r="AG22" i="20"/>
  <c r="AG34" i="20" s="1"/>
  <c r="AG26" i="20"/>
  <c r="AG38" i="20" s="1"/>
  <c r="AG20" i="20"/>
  <c r="AG32" i="20" s="1"/>
  <c r="AH5" i="20"/>
  <c r="AH5" i="19"/>
  <c r="AG13" i="20"/>
  <c r="AG13" i="19"/>
  <c r="AG14" i="20"/>
  <c r="AG14" i="19"/>
  <c r="AG15" i="3"/>
  <c r="AH7" i="3"/>
  <c r="AH6" i="3"/>
  <c r="AI4" i="3"/>
  <c r="AH10" i="3"/>
  <c r="AH11" i="3"/>
  <c r="AE27" i="27" l="1"/>
  <c r="AE58" i="23"/>
  <c r="AE68" i="23" s="1"/>
  <c r="AE70" i="23" s="1"/>
  <c r="AG61" i="23"/>
  <c r="AF63" i="23"/>
  <c r="AG45" i="25"/>
  <c r="AG46" i="25"/>
  <c r="AF73" i="23"/>
  <c r="AH6" i="27"/>
  <c r="AH6" i="26"/>
  <c r="AH22" i="26"/>
  <c r="AH7" i="27"/>
  <c r="AH7" i="26"/>
  <c r="AH35" i="26" s="1"/>
  <c r="AH10" i="27"/>
  <c r="AH10" i="26"/>
  <c r="AG15" i="27"/>
  <c r="AG15" i="26"/>
  <c r="AG36" i="25"/>
  <c r="AG43" i="25"/>
  <c r="AF53" i="25"/>
  <c r="AF56" i="25"/>
  <c r="AF65" i="25" s="1"/>
  <c r="AF55" i="25"/>
  <c r="AF64" i="25" s="1"/>
  <c r="AF54" i="25"/>
  <c r="AF63" i="25" s="1"/>
  <c r="AH11" i="27"/>
  <c r="AH11" i="26"/>
  <c r="AI4" i="27"/>
  <c r="AI4" i="26"/>
  <c r="AH11" i="23"/>
  <c r="AH11" i="25"/>
  <c r="AH7" i="23"/>
  <c r="AH7" i="25"/>
  <c r="AI4" i="23"/>
  <c r="AI4" i="25"/>
  <c r="AI38" i="25" s="1"/>
  <c r="AH6" i="23"/>
  <c r="AH6" i="25"/>
  <c r="AH10" i="23"/>
  <c r="AH10" i="25"/>
  <c r="AH39" i="25" s="1"/>
  <c r="AG15" i="23"/>
  <c r="AG15" i="25"/>
  <c r="AG22" i="25" s="1"/>
  <c r="AG23" i="25" s="1"/>
  <c r="AH75" i="20"/>
  <c r="R58" i="20"/>
  <c r="R78" i="20" s="1"/>
  <c r="R79" i="20" s="1"/>
  <c r="AG41" i="20"/>
  <c r="AG46" i="20" s="1"/>
  <c r="AH11" i="20"/>
  <c r="AH11" i="19"/>
  <c r="AG15" i="20"/>
  <c r="AG15" i="19"/>
  <c r="AI4" i="20"/>
  <c r="AI91" i="20" s="1"/>
  <c r="AI93" i="20" s="1"/>
  <c r="AI4" i="19"/>
  <c r="AH7" i="20"/>
  <c r="AH7" i="19"/>
  <c r="AH10" i="19"/>
  <c r="AH10" i="20"/>
  <c r="AH6" i="20"/>
  <c r="AH85" i="20" s="1"/>
  <c r="AH6" i="19"/>
  <c r="AH14" i="3"/>
  <c r="AH13" i="3"/>
  <c r="AI5" i="3"/>
  <c r="AH26" i="25" l="1"/>
  <c r="AG47" i="25"/>
  <c r="AG25" i="27" s="1"/>
  <c r="AE69" i="23"/>
  <c r="AE74" i="23"/>
  <c r="AE75" i="23" s="1"/>
  <c r="AF67" i="23"/>
  <c r="AH40" i="23"/>
  <c r="AH48" i="23"/>
  <c r="AH36" i="26"/>
  <c r="AH40" i="25"/>
  <c r="AH59" i="25" s="1"/>
  <c r="AF57" i="25"/>
  <c r="AF62" i="25"/>
  <c r="AF66" i="25" s="1"/>
  <c r="AF26" i="27" s="1"/>
  <c r="AH13" i="27"/>
  <c r="AH13" i="26"/>
  <c r="AG50" i="25"/>
  <c r="AG27" i="25"/>
  <c r="AG24" i="27" s="1"/>
  <c r="AG57" i="23" s="1"/>
  <c r="AG62" i="23" s="1"/>
  <c r="AG64" i="23" s="1"/>
  <c r="AI5" i="27"/>
  <c r="AI5" i="26"/>
  <c r="AI21" i="26" s="1"/>
  <c r="R80" i="20"/>
  <c r="S77" i="20" s="1"/>
  <c r="S88" i="20" s="1"/>
  <c r="S47" i="20" s="1"/>
  <c r="R29" i="26"/>
  <c r="AH14" i="27"/>
  <c r="AH14" i="26"/>
  <c r="AH20" i="25"/>
  <c r="AH21" i="25" s="1"/>
  <c r="AH35" i="25"/>
  <c r="AH34" i="25"/>
  <c r="AH33" i="25"/>
  <c r="AH44" i="25" s="1"/>
  <c r="AH32" i="25"/>
  <c r="AH86" i="20"/>
  <c r="AH14" i="23"/>
  <c r="AH14" i="25"/>
  <c r="AI5" i="23"/>
  <c r="AI5" i="25"/>
  <c r="AH13" i="23"/>
  <c r="AH13" i="25"/>
  <c r="R59" i="20"/>
  <c r="AH95" i="20"/>
  <c r="AH27" i="20"/>
  <c r="AH39" i="20" s="1"/>
  <c r="AH26" i="20"/>
  <c r="AH38" i="20" s="1"/>
  <c r="AH23" i="20"/>
  <c r="AH35" i="20" s="1"/>
  <c r="AH103" i="20" s="1"/>
  <c r="AH29" i="23" s="1"/>
  <c r="AH25" i="20"/>
  <c r="AH37" i="20" s="1"/>
  <c r="AH24" i="20"/>
  <c r="AH36" i="20" s="1"/>
  <c r="AH28" i="20"/>
  <c r="AH40" i="20" s="1"/>
  <c r="AH20" i="20"/>
  <c r="AH32" i="20" s="1"/>
  <c r="AH19" i="20"/>
  <c r="AH31" i="20" s="1"/>
  <c r="AH22" i="20"/>
  <c r="AH34" i="20" s="1"/>
  <c r="AH21" i="20"/>
  <c r="AH33" i="20" s="1"/>
  <c r="AH13" i="20"/>
  <c r="AH13" i="19"/>
  <c r="AI5" i="20"/>
  <c r="AI5" i="19"/>
  <c r="AH14" i="20"/>
  <c r="AH14" i="19"/>
  <c r="AH15" i="3"/>
  <c r="AI6" i="3"/>
  <c r="AJ4" i="3"/>
  <c r="AI11" i="3"/>
  <c r="AI10" i="3"/>
  <c r="AI7" i="3"/>
  <c r="AG63" i="23" l="1"/>
  <c r="AG73" i="23"/>
  <c r="AH61" i="23"/>
  <c r="AF27" i="27"/>
  <c r="AF58" i="23"/>
  <c r="AF68" i="23" s="1"/>
  <c r="AF70" i="23" s="1"/>
  <c r="AH45" i="25"/>
  <c r="AH46" i="25"/>
  <c r="AI7" i="27"/>
  <c r="AI7" i="26"/>
  <c r="AI35" i="26" s="1"/>
  <c r="AI10" i="27"/>
  <c r="AI10" i="26"/>
  <c r="AG56" i="25"/>
  <c r="AG65" i="25" s="1"/>
  <c r="AG55" i="25"/>
  <c r="AG64" i="25" s="1"/>
  <c r="AG54" i="25"/>
  <c r="AG63" i="25" s="1"/>
  <c r="AG53" i="25"/>
  <c r="AI11" i="27"/>
  <c r="AI11" i="26"/>
  <c r="S82" i="20"/>
  <c r="S96" i="20" s="1"/>
  <c r="S98" i="20" s="1"/>
  <c r="S48" i="20" s="1"/>
  <c r="S49" i="20" s="1"/>
  <c r="S53" i="20" s="1"/>
  <c r="AI6" i="27"/>
  <c r="AI6" i="26"/>
  <c r="AH15" i="27"/>
  <c r="AH15" i="26"/>
  <c r="AJ4" i="27"/>
  <c r="AJ4" i="26"/>
  <c r="AH36" i="25"/>
  <c r="AH43" i="25"/>
  <c r="AI23" i="26"/>
  <c r="AI24" i="26" s="1"/>
  <c r="AI22" i="26"/>
  <c r="AI7" i="23"/>
  <c r="AI7" i="25"/>
  <c r="AH15" i="23"/>
  <c r="AH15" i="25"/>
  <c r="AH22" i="25" s="1"/>
  <c r="AH23" i="25" s="1"/>
  <c r="AI11" i="23"/>
  <c r="AI11" i="25"/>
  <c r="AI6" i="23"/>
  <c r="AI6" i="25"/>
  <c r="AI10" i="23"/>
  <c r="AI10" i="25"/>
  <c r="AI39" i="25" s="1"/>
  <c r="AJ4" i="23"/>
  <c r="AJ4" i="25"/>
  <c r="AJ38" i="25" s="1"/>
  <c r="AI75" i="20"/>
  <c r="S102" i="20"/>
  <c r="R61" i="20"/>
  <c r="R64" i="20" s="1"/>
  <c r="AH41" i="20"/>
  <c r="AH46" i="20" s="1"/>
  <c r="AI7" i="20"/>
  <c r="AI7" i="19"/>
  <c r="AI6" i="20"/>
  <c r="AI85" i="20" s="1"/>
  <c r="AI6" i="19"/>
  <c r="AI10" i="20"/>
  <c r="AI10" i="19"/>
  <c r="AI11" i="20"/>
  <c r="AI11" i="19"/>
  <c r="AH15" i="20"/>
  <c r="AH15" i="19"/>
  <c r="AJ4" i="20"/>
  <c r="AJ91" i="20" s="1"/>
  <c r="AJ93" i="20" s="1"/>
  <c r="AJ4" i="19"/>
  <c r="AI13" i="3"/>
  <c r="AI14" i="3"/>
  <c r="AJ5" i="3"/>
  <c r="AG67" i="23" l="1"/>
  <c r="AF69" i="23"/>
  <c r="AF74" i="23"/>
  <c r="AF75" i="23" s="1"/>
  <c r="AI48" i="23"/>
  <c r="AI40" i="23"/>
  <c r="AH47" i="25"/>
  <c r="AH25" i="27" s="1"/>
  <c r="AI26" i="25"/>
  <c r="AJ5" i="27"/>
  <c r="AJ5" i="26"/>
  <c r="AI14" i="27"/>
  <c r="AI14" i="26"/>
  <c r="AG57" i="25"/>
  <c r="AG62" i="25"/>
  <c r="AG66" i="25" s="1"/>
  <c r="AG26" i="27" s="1"/>
  <c r="AI36" i="26"/>
  <c r="AH50" i="25"/>
  <c r="AH27" i="25"/>
  <c r="AH24" i="27" s="1"/>
  <c r="AH57" i="23" s="1"/>
  <c r="AH62" i="23" s="1"/>
  <c r="AH64" i="23" s="1"/>
  <c r="AI13" i="27"/>
  <c r="AI13" i="26"/>
  <c r="AI40" i="25"/>
  <c r="AI34" i="25"/>
  <c r="AI20" i="25"/>
  <c r="AI21" i="25" s="1"/>
  <c r="AI35" i="25"/>
  <c r="AI32" i="25"/>
  <c r="AI33" i="25"/>
  <c r="AJ21" i="26"/>
  <c r="AJ23" i="26" s="1"/>
  <c r="AI14" i="23"/>
  <c r="AI14" i="25"/>
  <c r="AJ5" i="23"/>
  <c r="AJ5" i="25"/>
  <c r="AI13" i="23"/>
  <c r="AI13" i="25"/>
  <c r="AI86" i="20"/>
  <c r="R62" i="20"/>
  <c r="AI95" i="20"/>
  <c r="S23" i="23"/>
  <c r="S104" i="20"/>
  <c r="S55" i="20"/>
  <c r="S69" i="20" s="1"/>
  <c r="S70" i="20" s="1"/>
  <c r="T68" i="20" s="1"/>
  <c r="T72" i="20" s="1"/>
  <c r="AI28" i="20"/>
  <c r="AI40" i="20" s="1"/>
  <c r="AI27" i="20"/>
  <c r="AI39" i="20" s="1"/>
  <c r="AI25" i="20"/>
  <c r="AI37" i="20" s="1"/>
  <c r="AI26" i="20"/>
  <c r="AI38" i="20" s="1"/>
  <c r="AI20" i="20"/>
  <c r="AI32" i="20" s="1"/>
  <c r="AI23" i="20"/>
  <c r="AI35" i="20" s="1"/>
  <c r="AI103" i="20" s="1"/>
  <c r="AI29" i="23" s="1"/>
  <c r="AI21" i="20"/>
  <c r="AI33" i="20" s="1"/>
  <c r="AI24" i="20"/>
  <c r="AI36" i="20" s="1"/>
  <c r="AI22" i="20"/>
  <c r="AI34" i="20" s="1"/>
  <c r="AI19" i="20"/>
  <c r="AI31" i="20" s="1"/>
  <c r="AI14" i="20"/>
  <c r="AI14" i="19"/>
  <c r="AJ5" i="19"/>
  <c r="AJ5" i="20"/>
  <c r="AI13" i="20"/>
  <c r="AI13" i="19"/>
  <c r="AK4" i="3"/>
  <c r="AJ10" i="3"/>
  <c r="AJ11" i="3"/>
  <c r="AI15" i="3"/>
  <c r="AJ7" i="3"/>
  <c r="AJ6" i="3"/>
  <c r="AG27" i="27" l="1"/>
  <c r="AG58" i="23"/>
  <c r="AG68" i="23" s="1"/>
  <c r="AG70" i="23" s="1"/>
  <c r="AG74" i="23" s="1"/>
  <c r="AG75" i="23" s="1"/>
  <c r="AI61" i="23"/>
  <c r="AH73" i="23"/>
  <c r="AH63" i="23"/>
  <c r="AI44" i="25"/>
  <c r="AI46" i="25"/>
  <c r="AI45" i="25"/>
  <c r="AJ7" i="27"/>
  <c r="AJ7" i="26"/>
  <c r="AJ35" i="26" s="1"/>
  <c r="AI36" i="25"/>
  <c r="AI43" i="25"/>
  <c r="AI15" i="27"/>
  <c r="AI15" i="26"/>
  <c r="AI59" i="25"/>
  <c r="AJ6" i="27"/>
  <c r="AJ6" i="26"/>
  <c r="AJ10" i="27"/>
  <c r="AJ10" i="26"/>
  <c r="AK4" i="27"/>
  <c r="AK4" i="26"/>
  <c r="AJ24" i="26"/>
  <c r="AJ11" i="27"/>
  <c r="AJ11" i="26"/>
  <c r="AJ22" i="26"/>
  <c r="AH56" i="25"/>
  <c r="AH65" i="25" s="1"/>
  <c r="AH55" i="25"/>
  <c r="AH64" i="25" s="1"/>
  <c r="AH54" i="25"/>
  <c r="AH63" i="25" s="1"/>
  <c r="AH53" i="25"/>
  <c r="AJ7" i="23"/>
  <c r="AJ7" i="25"/>
  <c r="AK4" i="23"/>
  <c r="AK4" i="25"/>
  <c r="AK38" i="25" s="1"/>
  <c r="AJ11" i="23"/>
  <c r="AJ11" i="25"/>
  <c r="AJ6" i="23"/>
  <c r="AJ6" i="25"/>
  <c r="AJ10" i="23"/>
  <c r="AJ10" i="25"/>
  <c r="AJ39" i="25" s="1"/>
  <c r="AI15" i="23"/>
  <c r="AI15" i="25"/>
  <c r="AI22" i="25" s="1"/>
  <c r="AI23" i="25" s="1"/>
  <c r="S56" i="20"/>
  <c r="S58" i="20" s="1"/>
  <c r="S78" i="20" s="1"/>
  <c r="S79" i="20" s="1"/>
  <c r="AJ75" i="20"/>
  <c r="AI41" i="20"/>
  <c r="AI46" i="20" s="1"/>
  <c r="AJ7" i="20"/>
  <c r="AJ7" i="19"/>
  <c r="AI15" i="20"/>
  <c r="AI15" i="19"/>
  <c r="AJ6" i="20"/>
  <c r="AJ85" i="20" s="1"/>
  <c r="AJ6" i="19"/>
  <c r="AJ10" i="20"/>
  <c r="AJ10" i="19"/>
  <c r="AK4" i="20"/>
  <c r="AK91" i="20" s="1"/>
  <c r="AK93" i="20" s="1"/>
  <c r="AK4" i="19"/>
  <c r="AJ11" i="20"/>
  <c r="AJ11" i="19"/>
  <c r="AJ13" i="3"/>
  <c r="AK5" i="3"/>
  <c r="AJ14" i="3"/>
  <c r="AH67" i="23" l="1"/>
  <c r="AG69" i="23"/>
  <c r="AJ48" i="23"/>
  <c r="AJ26" i="25"/>
  <c r="AJ40" i="23"/>
  <c r="AI47" i="25"/>
  <c r="AI25" i="27" s="1"/>
  <c r="AJ40" i="25"/>
  <c r="AJ59" i="25" s="1"/>
  <c r="AJ36" i="26"/>
  <c r="S80" i="20"/>
  <c r="T77" i="20" s="1"/>
  <c r="T88" i="20" s="1"/>
  <c r="T47" i="20" s="1"/>
  <c r="S29" i="26"/>
  <c r="AI50" i="25"/>
  <c r="AI27" i="25"/>
  <c r="AI24" i="27" s="1"/>
  <c r="AI57" i="23" s="1"/>
  <c r="AI62" i="23" s="1"/>
  <c r="AI64" i="23" s="1"/>
  <c r="AI63" i="23" s="1"/>
  <c r="AJ13" i="27"/>
  <c r="AJ13" i="26"/>
  <c r="AK5" i="27"/>
  <c r="AK5" i="26"/>
  <c r="AK21" i="26" s="1"/>
  <c r="AJ20" i="25"/>
  <c r="AJ21" i="25" s="1"/>
  <c r="AJ34" i="25"/>
  <c r="AJ35" i="25"/>
  <c r="AJ32" i="25"/>
  <c r="AJ33" i="25"/>
  <c r="AJ14" i="27"/>
  <c r="AJ14" i="26"/>
  <c r="AH57" i="25"/>
  <c r="AH62" i="25"/>
  <c r="AH66" i="25" s="1"/>
  <c r="AH26" i="27" s="1"/>
  <c r="AK5" i="23"/>
  <c r="AK5" i="25"/>
  <c r="AJ14" i="23"/>
  <c r="AJ14" i="25"/>
  <c r="AJ13" i="23"/>
  <c r="AJ13" i="25"/>
  <c r="AJ95" i="20"/>
  <c r="AJ86" i="20"/>
  <c r="S59" i="20"/>
  <c r="AJ27" i="20"/>
  <c r="AJ39" i="20" s="1"/>
  <c r="AJ26" i="20"/>
  <c r="AJ38" i="20" s="1"/>
  <c r="AJ22" i="20"/>
  <c r="AJ34" i="20" s="1"/>
  <c r="AJ28" i="20"/>
  <c r="AJ40" i="20" s="1"/>
  <c r="AJ23" i="20"/>
  <c r="AJ35" i="20" s="1"/>
  <c r="AJ103" i="20" s="1"/>
  <c r="AJ29" i="23" s="1"/>
  <c r="AJ24" i="20"/>
  <c r="AJ36" i="20" s="1"/>
  <c r="AJ21" i="20"/>
  <c r="AJ33" i="20" s="1"/>
  <c r="AJ20" i="20"/>
  <c r="AJ32" i="20" s="1"/>
  <c r="AJ19" i="20"/>
  <c r="AJ31" i="20" s="1"/>
  <c r="AJ25" i="20"/>
  <c r="AJ37" i="20" s="1"/>
  <c r="AK5" i="20"/>
  <c r="AK5" i="19"/>
  <c r="AJ14" i="20"/>
  <c r="AJ14" i="19"/>
  <c r="AJ13" i="20"/>
  <c r="AJ13" i="19"/>
  <c r="AK7" i="3"/>
  <c r="AL4" i="3"/>
  <c r="AK10" i="3"/>
  <c r="AK11" i="3"/>
  <c r="AK6" i="3"/>
  <c r="AJ15" i="3"/>
  <c r="AJ46" i="25" l="1"/>
  <c r="AJ61" i="23"/>
  <c r="AI73" i="23"/>
  <c r="AH27" i="27"/>
  <c r="AH58" i="23"/>
  <c r="AH68" i="23" s="1"/>
  <c r="AH70" i="23" s="1"/>
  <c r="AJ44" i="25"/>
  <c r="AJ45" i="25"/>
  <c r="T82" i="20"/>
  <c r="T96" i="20" s="1"/>
  <c r="T98" i="20" s="1"/>
  <c r="T48" i="20" s="1"/>
  <c r="T102" i="20" s="1"/>
  <c r="AK23" i="26"/>
  <c r="AK24" i="26" s="1"/>
  <c r="AK22" i="26"/>
  <c r="AK11" i="27"/>
  <c r="AK11" i="26"/>
  <c r="AI53" i="25"/>
  <c r="AI56" i="25"/>
  <c r="AI65" i="25" s="1"/>
  <c r="AI54" i="25"/>
  <c r="AI63" i="25" s="1"/>
  <c r="AI55" i="25"/>
  <c r="AI64" i="25" s="1"/>
  <c r="AK6" i="27"/>
  <c r="AK6" i="26"/>
  <c r="AK7" i="27"/>
  <c r="AK7" i="26"/>
  <c r="AK35" i="26" s="1"/>
  <c r="AJ36" i="25"/>
  <c r="AJ43" i="25"/>
  <c r="AK10" i="27"/>
  <c r="AK10" i="26"/>
  <c r="AJ15" i="27"/>
  <c r="AJ15" i="26"/>
  <c r="AL4" i="27"/>
  <c r="AL4" i="26"/>
  <c r="AK10" i="23"/>
  <c r="AK10" i="25"/>
  <c r="AK39" i="25" s="1"/>
  <c r="AK6" i="23"/>
  <c r="AK6" i="25"/>
  <c r="AK7" i="23"/>
  <c r="AK7" i="25"/>
  <c r="AK11" i="23"/>
  <c r="AK11" i="25"/>
  <c r="AJ15" i="23"/>
  <c r="AJ15" i="25"/>
  <c r="AJ22" i="25" s="1"/>
  <c r="AJ23" i="25" s="1"/>
  <c r="AL4" i="23"/>
  <c r="AL4" i="25"/>
  <c r="AL38" i="25" s="1"/>
  <c r="S61" i="20"/>
  <c r="S64" i="20" s="1"/>
  <c r="AK75" i="20"/>
  <c r="AJ41" i="20"/>
  <c r="AJ46" i="20" s="1"/>
  <c r="AL4" i="20"/>
  <c r="AL91" i="20" s="1"/>
  <c r="AL93" i="20" s="1"/>
  <c r="AL4" i="19"/>
  <c r="AK6" i="19"/>
  <c r="AK6" i="20"/>
  <c r="AK85" i="20" s="1"/>
  <c r="AK11" i="20"/>
  <c r="AK11" i="19"/>
  <c r="AJ15" i="19"/>
  <c r="AJ15" i="20"/>
  <c r="AK7" i="20"/>
  <c r="AK7" i="19"/>
  <c r="AK10" i="20"/>
  <c r="AK10" i="19"/>
  <c r="AK14" i="3"/>
  <c r="AL5" i="3"/>
  <c r="AK13" i="3"/>
  <c r="AI67" i="23" l="1"/>
  <c r="AH74" i="23"/>
  <c r="AH75" i="23" s="1"/>
  <c r="AH69" i="23"/>
  <c r="AK48" i="23"/>
  <c r="AJ47" i="25"/>
  <c r="AJ25" i="27" s="1"/>
  <c r="AK40" i="23"/>
  <c r="T49" i="20"/>
  <c r="T53" i="20" s="1"/>
  <c r="T55" i="20" s="1"/>
  <c r="T69" i="20" s="1"/>
  <c r="T70" i="20" s="1"/>
  <c r="U68" i="20" s="1"/>
  <c r="U72" i="20" s="1"/>
  <c r="AK40" i="25"/>
  <c r="AK59" i="25" s="1"/>
  <c r="AJ50" i="25"/>
  <c r="AJ27" i="25"/>
  <c r="AJ24" i="27" s="1"/>
  <c r="AJ57" i="23" s="1"/>
  <c r="AJ62" i="23" s="1"/>
  <c r="AJ64" i="23" s="1"/>
  <c r="AK20" i="25"/>
  <c r="AK21" i="25" s="1"/>
  <c r="AK32" i="25"/>
  <c r="AK33" i="25"/>
  <c r="AK34" i="25"/>
  <c r="AK35" i="25"/>
  <c r="AK13" i="27"/>
  <c r="AK13" i="26"/>
  <c r="AI57" i="25"/>
  <c r="AI62" i="25"/>
  <c r="AI66" i="25" s="1"/>
  <c r="AI26" i="27" s="1"/>
  <c r="AK14" i="27"/>
  <c r="AK14" i="26"/>
  <c r="AL5" i="27"/>
  <c r="AL5" i="26"/>
  <c r="AL21" i="26" s="1"/>
  <c r="AK26" i="25"/>
  <c r="AK36" i="26"/>
  <c r="AL5" i="23"/>
  <c r="AL5" i="25"/>
  <c r="AK14" i="23"/>
  <c r="AK14" i="25"/>
  <c r="AK13" i="23"/>
  <c r="AK13" i="25"/>
  <c r="AK86" i="20"/>
  <c r="AK95" i="20"/>
  <c r="S62" i="20"/>
  <c r="T23" i="23"/>
  <c r="T104" i="20"/>
  <c r="AK28" i="20"/>
  <c r="AK40" i="20" s="1"/>
  <c r="AK24" i="20"/>
  <c r="AK36" i="20" s="1"/>
  <c r="AK23" i="20"/>
  <c r="AK35" i="20" s="1"/>
  <c r="AK103" i="20" s="1"/>
  <c r="AK29" i="23" s="1"/>
  <c r="AK21" i="20"/>
  <c r="AK33" i="20" s="1"/>
  <c r="AK19" i="20"/>
  <c r="AK31" i="20" s="1"/>
  <c r="AK26" i="20"/>
  <c r="AK38" i="20" s="1"/>
  <c r="AK27" i="20"/>
  <c r="AK39" i="20" s="1"/>
  <c r="AK20" i="20"/>
  <c r="AK32" i="20" s="1"/>
  <c r="AK25" i="20"/>
  <c r="AK37" i="20" s="1"/>
  <c r="AK22" i="20"/>
  <c r="AK34" i="20" s="1"/>
  <c r="AK13" i="19"/>
  <c r="AK13" i="20"/>
  <c r="AL5" i="20"/>
  <c r="AL5" i="19"/>
  <c r="AK14" i="20"/>
  <c r="AK14" i="19"/>
  <c r="AK15" i="3"/>
  <c r="AL6" i="3"/>
  <c r="AL7" i="3"/>
  <c r="AL10" i="3"/>
  <c r="AL11" i="3"/>
  <c r="AM4" i="3"/>
  <c r="AK61" i="23" l="1"/>
  <c r="AJ73" i="23"/>
  <c r="AJ63" i="23"/>
  <c r="AI27" i="27"/>
  <c r="AI58" i="23"/>
  <c r="AI68" i="23" s="1"/>
  <c r="AI70" i="23" s="1"/>
  <c r="AI69" i="23" s="1"/>
  <c r="AK45" i="25"/>
  <c r="AK46" i="25"/>
  <c r="AK44" i="25"/>
  <c r="AL22" i="26"/>
  <c r="AL23" i="26"/>
  <c r="AL24" i="26" s="1"/>
  <c r="AL7" i="27"/>
  <c r="AL7" i="26"/>
  <c r="AL35" i="26" s="1"/>
  <c r="AL6" i="27"/>
  <c r="AL6" i="26"/>
  <c r="AK36" i="25"/>
  <c r="AK43" i="25"/>
  <c r="AL10" i="27"/>
  <c r="AL10" i="26"/>
  <c r="AM4" i="27"/>
  <c r="AM4" i="26"/>
  <c r="AL11" i="27"/>
  <c r="AL11" i="26"/>
  <c r="AK15" i="27"/>
  <c r="AK15" i="26"/>
  <c r="AJ53" i="25"/>
  <c r="AJ56" i="25"/>
  <c r="AJ65" i="25" s="1"/>
  <c r="AJ55" i="25"/>
  <c r="AJ64" i="25" s="1"/>
  <c r="AJ54" i="25"/>
  <c r="AJ63" i="25" s="1"/>
  <c r="AM4" i="23"/>
  <c r="AM4" i="25"/>
  <c r="AM38" i="25" s="1"/>
  <c r="AL6" i="23"/>
  <c r="AL6" i="25"/>
  <c r="AL10" i="23"/>
  <c r="AL10" i="25"/>
  <c r="AL39" i="25" s="1"/>
  <c r="AL7" i="23"/>
  <c r="AL7" i="25"/>
  <c r="AL11" i="23"/>
  <c r="AL11" i="25"/>
  <c r="AK15" i="23"/>
  <c r="AK15" i="25"/>
  <c r="AK22" i="25" s="1"/>
  <c r="AK23" i="25" s="1"/>
  <c r="T56" i="20"/>
  <c r="T58" i="20" s="1"/>
  <c r="T78" i="20" s="1"/>
  <c r="T79" i="20" s="1"/>
  <c r="AL75" i="20"/>
  <c r="AK41" i="20"/>
  <c r="AK46" i="20" s="1"/>
  <c r="AM4" i="20"/>
  <c r="AM91" i="20" s="1"/>
  <c r="AM93" i="20" s="1"/>
  <c r="AM4" i="19"/>
  <c r="AK15" i="20"/>
  <c r="AK15" i="19"/>
  <c r="AL10" i="20"/>
  <c r="AL10" i="19"/>
  <c r="AL6" i="20"/>
  <c r="AL85" i="20" s="1"/>
  <c r="AL6" i="19"/>
  <c r="AL11" i="20"/>
  <c r="AL11" i="19"/>
  <c r="AL7" i="20"/>
  <c r="AL7" i="19"/>
  <c r="AL13" i="3"/>
  <c r="AL14" i="3"/>
  <c r="AM5" i="3"/>
  <c r="AJ67" i="23" l="1"/>
  <c r="AI74" i="23"/>
  <c r="AI75" i="23" s="1"/>
  <c r="AK47" i="25"/>
  <c r="AK25" i="27" s="1"/>
  <c r="AL48" i="23"/>
  <c r="AL40" i="23"/>
  <c r="AL14" i="27"/>
  <c r="AL14" i="26"/>
  <c r="AK50" i="25"/>
  <c r="AK27" i="25"/>
  <c r="AK24" i="27" s="1"/>
  <c r="AK57" i="23" s="1"/>
  <c r="AK62" i="23" s="1"/>
  <c r="AK64" i="23" s="1"/>
  <c r="AL13" i="27"/>
  <c r="AL13" i="26"/>
  <c r="AL20" i="25"/>
  <c r="AL21" i="25" s="1"/>
  <c r="AL35" i="25"/>
  <c r="AL34" i="25"/>
  <c r="AL33" i="25"/>
  <c r="AL32" i="25"/>
  <c r="AL26" i="25"/>
  <c r="T80" i="20"/>
  <c r="U77" i="20" s="1"/>
  <c r="U88" i="20" s="1"/>
  <c r="U47" i="20" s="1"/>
  <c r="T29" i="26"/>
  <c r="AM5" i="27"/>
  <c r="AM5" i="26"/>
  <c r="AM21" i="26" s="1"/>
  <c r="AM22" i="26" s="1"/>
  <c r="AL40" i="25"/>
  <c r="AJ57" i="25"/>
  <c r="AJ62" i="25"/>
  <c r="AJ66" i="25" s="1"/>
  <c r="AJ26" i="27" s="1"/>
  <c r="AL36" i="26"/>
  <c r="AL13" i="23"/>
  <c r="AL13" i="25"/>
  <c r="AM5" i="23"/>
  <c r="AM5" i="25"/>
  <c r="AL14" i="23"/>
  <c r="AL14" i="25"/>
  <c r="AL95" i="20"/>
  <c r="T59" i="20"/>
  <c r="T61" i="20" s="1"/>
  <c r="T64" i="20" s="1"/>
  <c r="AL86" i="20"/>
  <c r="AL27" i="20"/>
  <c r="AL39" i="20" s="1"/>
  <c r="AL26" i="20"/>
  <c r="AL38" i="20" s="1"/>
  <c r="AL23" i="20"/>
  <c r="AL35" i="20" s="1"/>
  <c r="AL103" i="20" s="1"/>
  <c r="AL29" i="23" s="1"/>
  <c r="AL28" i="20"/>
  <c r="AL40" i="20" s="1"/>
  <c r="AL25" i="20"/>
  <c r="AL37" i="20" s="1"/>
  <c r="AL24" i="20"/>
  <c r="AL36" i="20" s="1"/>
  <c r="AL22" i="20"/>
  <c r="AL34" i="20" s="1"/>
  <c r="AL20" i="20"/>
  <c r="AL32" i="20" s="1"/>
  <c r="AL21" i="20"/>
  <c r="AL33" i="20" s="1"/>
  <c r="AL19" i="20"/>
  <c r="AL31" i="20" s="1"/>
  <c r="AL14" i="20"/>
  <c r="AL14" i="19"/>
  <c r="AM5" i="20"/>
  <c r="AM5" i="19"/>
  <c r="AL13" i="20"/>
  <c r="AL13" i="19"/>
  <c r="AL15" i="3"/>
  <c r="AN4" i="3"/>
  <c r="AM11" i="3"/>
  <c r="AM10" i="3"/>
  <c r="AM7" i="3"/>
  <c r="AM6" i="3"/>
  <c r="AJ27" i="27" l="1"/>
  <c r="AJ58" i="23"/>
  <c r="AJ68" i="23" s="1"/>
  <c r="AJ70" i="23" s="1"/>
  <c r="AK63" i="23"/>
  <c r="AL61" i="23"/>
  <c r="AK73" i="23"/>
  <c r="AL44" i="25"/>
  <c r="AM7" i="27"/>
  <c r="AM7" i="26"/>
  <c r="AM35" i="26" s="1"/>
  <c r="AL59" i="25"/>
  <c r="AM11" i="27"/>
  <c r="AM11" i="26"/>
  <c r="U82" i="20"/>
  <c r="U96" i="20" s="1"/>
  <c r="U98" i="20" s="1"/>
  <c r="U48" i="20" s="1"/>
  <c r="U102" i="20" s="1"/>
  <c r="AL45" i="25"/>
  <c r="AL15" i="27"/>
  <c r="AL15" i="26"/>
  <c r="AK56" i="25"/>
  <c r="AK65" i="25" s="1"/>
  <c r="AK55" i="25"/>
  <c r="AK64" i="25" s="1"/>
  <c r="AK54" i="25"/>
  <c r="AK63" i="25" s="1"/>
  <c r="AK53" i="25"/>
  <c r="AM10" i="27"/>
  <c r="AM10" i="26"/>
  <c r="AM23" i="26"/>
  <c r="AM24" i="26" s="1"/>
  <c r="AM6" i="27"/>
  <c r="AM6" i="26"/>
  <c r="AN4" i="27"/>
  <c r="AN4" i="26"/>
  <c r="AL36" i="25"/>
  <c r="AL43" i="25"/>
  <c r="AL46" i="25"/>
  <c r="AL15" i="23"/>
  <c r="AL15" i="25"/>
  <c r="AL22" i="25" s="1"/>
  <c r="AL23" i="25" s="1"/>
  <c r="AM10" i="23"/>
  <c r="AM10" i="25"/>
  <c r="AM39" i="25" s="1"/>
  <c r="AM7" i="23"/>
  <c r="AM7" i="25"/>
  <c r="AM11" i="23"/>
  <c r="AM11" i="25"/>
  <c r="AM6" i="23"/>
  <c r="AM6" i="25"/>
  <c r="AM26" i="25" s="1"/>
  <c r="AN4" i="23"/>
  <c r="AN4" i="25"/>
  <c r="AN38" i="25" s="1"/>
  <c r="T62" i="20"/>
  <c r="AM75" i="20"/>
  <c r="AL41" i="20"/>
  <c r="AL46" i="20" s="1"/>
  <c r="AM6" i="20"/>
  <c r="AM85" i="20" s="1"/>
  <c r="AM6" i="19"/>
  <c r="AN4" i="20"/>
  <c r="AN91" i="20" s="1"/>
  <c r="AN93" i="20" s="1"/>
  <c r="AN4" i="19"/>
  <c r="AM7" i="20"/>
  <c r="AM7" i="19"/>
  <c r="AM10" i="20"/>
  <c r="AM10" i="19"/>
  <c r="AL15" i="20"/>
  <c r="AL15" i="19"/>
  <c r="AM11" i="19"/>
  <c r="AM11" i="20"/>
  <c r="AM13" i="3"/>
  <c r="AN5" i="3"/>
  <c r="AM14" i="3"/>
  <c r="AK67" i="23" l="1"/>
  <c r="AJ69" i="23"/>
  <c r="AJ74" i="23"/>
  <c r="AJ75" i="23" s="1"/>
  <c r="AM36" i="26"/>
  <c r="AM40" i="23"/>
  <c r="AM48" i="23"/>
  <c r="AL47" i="25"/>
  <c r="AL25" i="27" s="1"/>
  <c r="U49" i="20"/>
  <c r="U53" i="20" s="1"/>
  <c r="U55" i="20" s="1"/>
  <c r="U69" i="20" s="1"/>
  <c r="U70" i="20" s="1"/>
  <c r="V68" i="20" s="1"/>
  <c r="V72" i="20" s="1"/>
  <c r="AM40" i="25"/>
  <c r="AM59" i="25" s="1"/>
  <c r="AL50" i="25"/>
  <c r="AL27" i="25"/>
  <c r="AL24" i="27" s="1"/>
  <c r="AL57" i="23" s="1"/>
  <c r="AL62" i="23" s="1"/>
  <c r="AL64" i="23" s="1"/>
  <c r="AK57" i="25"/>
  <c r="AK62" i="25"/>
  <c r="AK66" i="25" s="1"/>
  <c r="AK26" i="27" s="1"/>
  <c r="AM14" i="27"/>
  <c r="AM14" i="26"/>
  <c r="AN5" i="27"/>
  <c r="AN5" i="26"/>
  <c r="AM13" i="27"/>
  <c r="AM13" i="26"/>
  <c r="AM35" i="25"/>
  <c r="AM34" i="25"/>
  <c r="AM20" i="25"/>
  <c r="AM21" i="25" s="1"/>
  <c r="AM33" i="25"/>
  <c r="AM32" i="25"/>
  <c r="AN21" i="26"/>
  <c r="AN22" i="26" s="1"/>
  <c r="AM95" i="20"/>
  <c r="AN5" i="23"/>
  <c r="AN5" i="25"/>
  <c r="AM14" i="23"/>
  <c r="AM14" i="25"/>
  <c r="AM13" i="23"/>
  <c r="AM13" i="25"/>
  <c r="AM86" i="20"/>
  <c r="U23" i="23"/>
  <c r="U104" i="20"/>
  <c r="AM25" i="20"/>
  <c r="AM37" i="20" s="1"/>
  <c r="AM28" i="20"/>
  <c r="AM40" i="20" s="1"/>
  <c r="AM24" i="20"/>
  <c r="AM36" i="20" s="1"/>
  <c r="AM23" i="20"/>
  <c r="AM35" i="20" s="1"/>
  <c r="AM103" i="20" s="1"/>
  <c r="AM29" i="23" s="1"/>
  <c r="AM20" i="20"/>
  <c r="AM32" i="20" s="1"/>
  <c r="AM27" i="20"/>
  <c r="AM39" i="20" s="1"/>
  <c r="AM22" i="20"/>
  <c r="AM34" i="20" s="1"/>
  <c r="AM19" i="20"/>
  <c r="AM31" i="20" s="1"/>
  <c r="AM26" i="20"/>
  <c r="AM38" i="20" s="1"/>
  <c r="AM21" i="20"/>
  <c r="AM33" i="20" s="1"/>
  <c r="AM14" i="20"/>
  <c r="AM14" i="19"/>
  <c r="AN5" i="19"/>
  <c r="AN5" i="20"/>
  <c r="AM13" i="20"/>
  <c r="AM13" i="19"/>
  <c r="AN6" i="3"/>
  <c r="AN7" i="3"/>
  <c r="AM15" i="3"/>
  <c r="AO4" i="3"/>
  <c r="AN10" i="3"/>
  <c r="AN11" i="3"/>
  <c r="AK27" i="27" l="1"/>
  <c r="AK58" i="23"/>
  <c r="AK68" i="23" s="1"/>
  <c r="AK70" i="23" s="1"/>
  <c r="AM61" i="23"/>
  <c r="AL73" i="23"/>
  <c r="AL63" i="23"/>
  <c r="AM46" i="25"/>
  <c r="AM45" i="25"/>
  <c r="U56" i="20"/>
  <c r="U58" i="20" s="1"/>
  <c r="U59" i="20" s="1"/>
  <c r="U61" i="20" s="1"/>
  <c r="U62" i="20" s="1"/>
  <c r="AM44" i="25"/>
  <c r="AL56" i="25"/>
  <c r="AL65" i="25" s="1"/>
  <c r="AL55" i="25"/>
  <c r="AL64" i="25" s="1"/>
  <c r="AL54" i="25"/>
  <c r="AL63" i="25" s="1"/>
  <c r="AL53" i="25"/>
  <c r="AN10" i="27"/>
  <c r="AN10" i="26"/>
  <c r="AN6" i="27"/>
  <c r="AN6" i="26"/>
  <c r="AN23" i="26"/>
  <c r="AN24" i="26" s="1"/>
  <c r="AO4" i="27"/>
  <c r="AO4" i="26"/>
  <c r="AM15" i="27"/>
  <c r="AM15" i="26"/>
  <c r="AN11" i="27"/>
  <c r="AN11" i="26"/>
  <c r="AN7" i="27"/>
  <c r="AN7" i="26"/>
  <c r="AN35" i="26" s="1"/>
  <c r="AM36" i="25"/>
  <c r="AM43" i="25"/>
  <c r="AN6" i="23"/>
  <c r="AN6" i="25"/>
  <c r="AM15" i="23"/>
  <c r="AM15" i="25"/>
  <c r="AM22" i="25" s="1"/>
  <c r="AM23" i="25" s="1"/>
  <c r="AN10" i="23"/>
  <c r="AN10" i="25"/>
  <c r="AN39" i="25" s="1"/>
  <c r="AO4" i="23"/>
  <c r="AO4" i="25"/>
  <c r="AO38" i="25" s="1"/>
  <c r="AN11" i="23"/>
  <c r="AN11" i="25"/>
  <c r="AN7" i="23"/>
  <c r="AN7" i="25"/>
  <c r="AN75" i="20"/>
  <c r="AM41" i="20"/>
  <c r="AM46" i="20" s="1"/>
  <c r="AN11" i="19"/>
  <c r="AN11" i="20"/>
  <c r="AN6" i="19"/>
  <c r="AN6" i="20"/>
  <c r="AN85" i="20" s="1"/>
  <c r="AO4" i="20"/>
  <c r="AO91" i="20" s="1"/>
  <c r="AO93" i="20" s="1"/>
  <c r="AO4" i="19"/>
  <c r="AN7" i="20"/>
  <c r="AN7" i="19"/>
  <c r="AN10" i="20"/>
  <c r="AN10" i="19"/>
  <c r="AM15" i="20"/>
  <c r="AM15" i="19"/>
  <c r="AN13" i="3"/>
  <c r="AN14" i="3"/>
  <c r="AO5" i="3"/>
  <c r="AL67" i="23" l="1"/>
  <c r="AK74" i="23"/>
  <c r="AK75" i="23" s="1"/>
  <c r="AK69" i="23"/>
  <c r="AN48" i="23"/>
  <c r="AN40" i="23"/>
  <c r="AM47" i="25"/>
  <c r="AM25" i="27" s="1"/>
  <c r="AN40" i="25"/>
  <c r="AN26" i="25"/>
  <c r="AM50" i="25"/>
  <c r="AM27" i="25"/>
  <c r="AM24" i="27" s="1"/>
  <c r="AM57" i="23" s="1"/>
  <c r="AM62" i="23" s="1"/>
  <c r="AM64" i="23" s="1"/>
  <c r="AN59" i="25"/>
  <c r="AN13" i="27"/>
  <c r="AN13" i="26"/>
  <c r="AL57" i="25"/>
  <c r="AL62" i="25"/>
  <c r="AL66" i="25" s="1"/>
  <c r="AL26" i="27" s="1"/>
  <c r="AO5" i="27"/>
  <c r="AO5" i="26"/>
  <c r="AO21" i="26" s="1"/>
  <c r="AN14" i="27"/>
  <c r="AN14" i="26"/>
  <c r="AN20" i="25"/>
  <c r="AN21" i="25" s="1"/>
  <c r="AN35" i="25"/>
  <c r="AN32" i="25"/>
  <c r="AN33" i="25"/>
  <c r="AN34" i="25"/>
  <c r="AN36" i="26"/>
  <c r="AN14" i="23"/>
  <c r="AN14" i="25"/>
  <c r="AO5" i="23"/>
  <c r="AO5" i="25"/>
  <c r="AN13" i="23"/>
  <c r="AN13" i="25"/>
  <c r="AN86" i="20"/>
  <c r="AN95" i="20"/>
  <c r="U78" i="20"/>
  <c r="U79" i="20" s="1"/>
  <c r="U64" i="20"/>
  <c r="AN28" i="20"/>
  <c r="AN40" i="20" s="1"/>
  <c r="AN27" i="20"/>
  <c r="AN39" i="20" s="1"/>
  <c r="AN25" i="20"/>
  <c r="AN37" i="20" s="1"/>
  <c r="AN26" i="20"/>
  <c r="AN38" i="20" s="1"/>
  <c r="AN22" i="20"/>
  <c r="AN34" i="20" s="1"/>
  <c r="AN24" i="20"/>
  <c r="AN36" i="20" s="1"/>
  <c r="AN23" i="20"/>
  <c r="AN35" i="20" s="1"/>
  <c r="AN103" i="20" s="1"/>
  <c r="AN29" i="23" s="1"/>
  <c r="AN21" i="20"/>
  <c r="AN33" i="20" s="1"/>
  <c r="AN20" i="20"/>
  <c r="AN32" i="20" s="1"/>
  <c r="AN19" i="20"/>
  <c r="AN31" i="20" s="1"/>
  <c r="AO5" i="19"/>
  <c r="AO5" i="20"/>
  <c r="AN14" i="20"/>
  <c r="AN14" i="19"/>
  <c r="AN13" i="20"/>
  <c r="AN13" i="19"/>
  <c r="AN15" i="3"/>
  <c r="AP4" i="3"/>
  <c r="AO10" i="3"/>
  <c r="AO11" i="3"/>
  <c r="AO7" i="3"/>
  <c r="AO6" i="3"/>
  <c r="AN44" i="25" l="1"/>
  <c r="AN61" i="23"/>
  <c r="AM73" i="23"/>
  <c r="AM63" i="23"/>
  <c r="AL27" i="27"/>
  <c r="AL58" i="23"/>
  <c r="AL68" i="23" s="1"/>
  <c r="AL70" i="23" s="1"/>
  <c r="AN46" i="25"/>
  <c r="AN45" i="25"/>
  <c r="AO22" i="26"/>
  <c r="AO23" i="26"/>
  <c r="AO24" i="26" s="1"/>
  <c r="AO10" i="27"/>
  <c r="AO10" i="26"/>
  <c r="AN36" i="25"/>
  <c r="AN43" i="25"/>
  <c r="AO6" i="27"/>
  <c r="AO6" i="26"/>
  <c r="AO7" i="27"/>
  <c r="AO7" i="26"/>
  <c r="AO35" i="26" s="1"/>
  <c r="U80" i="20"/>
  <c r="V77" i="20" s="1"/>
  <c r="V88" i="20" s="1"/>
  <c r="V47" i="20" s="1"/>
  <c r="U29" i="26"/>
  <c r="AP4" i="27"/>
  <c r="AP4" i="26"/>
  <c r="AN15" i="27"/>
  <c r="AN15" i="26"/>
  <c r="AO11" i="27"/>
  <c r="AO11" i="26"/>
  <c r="AM53" i="25"/>
  <c r="AM56" i="25"/>
  <c r="AM65" i="25" s="1"/>
  <c r="AM55" i="25"/>
  <c r="AM64" i="25" s="1"/>
  <c r="AM54" i="25"/>
  <c r="AM63" i="25" s="1"/>
  <c r="AO6" i="23"/>
  <c r="AO6" i="25"/>
  <c r="AO7" i="23"/>
  <c r="AO7" i="25"/>
  <c r="AO11" i="23"/>
  <c r="AO11" i="25"/>
  <c r="AP4" i="23"/>
  <c r="AP4" i="25"/>
  <c r="AP38" i="25" s="1"/>
  <c r="AN15" i="23"/>
  <c r="AN15" i="25"/>
  <c r="AN22" i="25" s="1"/>
  <c r="AN23" i="25" s="1"/>
  <c r="AO10" i="23"/>
  <c r="AO10" i="25"/>
  <c r="AO39" i="25" s="1"/>
  <c r="AO75" i="20"/>
  <c r="AN41" i="20"/>
  <c r="AN46" i="20" s="1"/>
  <c r="AN15" i="20"/>
  <c r="AN15" i="19"/>
  <c r="AO6" i="20"/>
  <c r="AO85" i="20" s="1"/>
  <c r="AO6" i="19"/>
  <c r="AP4" i="20"/>
  <c r="AP91" i="20" s="1"/>
  <c r="AP93" i="20" s="1"/>
  <c r="AP4" i="19"/>
  <c r="AO7" i="19"/>
  <c r="AO7" i="20"/>
  <c r="AO11" i="20"/>
  <c r="AO11" i="19"/>
  <c r="AO10" i="20"/>
  <c r="AO10" i="19"/>
  <c r="AO14" i="3"/>
  <c r="AP5" i="3"/>
  <c r="AO13" i="3"/>
  <c r="AO95" i="20" l="1"/>
  <c r="AL69" i="23"/>
  <c r="AL74" i="23"/>
  <c r="AL75" i="23" s="1"/>
  <c r="AM67" i="23"/>
  <c r="AN47" i="25"/>
  <c r="AN25" i="27" s="1"/>
  <c r="AO40" i="23"/>
  <c r="AO48" i="23"/>
  <c r="AO40" i="25"/>
  <c r="AO59" i="25" s="1"/>
  <c r="V82" i="20"/>
  <c r="V96" i="20" s="1"/>
  <c r="V98" i="20" s="1"/>
  <c r="V48" i="20" s="1"/>
  <c r="V49" i="20" s="1"/>
  <c r="V53" i="20" s="1"/>
  <c r="AO36" i="26"/>
  <c r="AO13" i="27"/>
  <c r="AO13" i="26"/>
  <c r="AO26" i="25"/>
  <c r="AO20" i="25"/>
  <c r="AO21" i="25" s="1"/>
  <c r="AO32" i="25"/>
  <c r="AO33" i="25"/>
  <c r="AO34" i="25"/>
  <c r="AO35" i="25"/>
  <c r="AN50" i="25"/>
  <c r="AN27" i="25"/>
  <c r="AN24" i="27" s="1"/>
  <c r="AN57" i="23" s="1"/>
  <c r="AN62" i="23" s="1"/>
  <c r="AN64" i="23" s="1"/>
  <c r="AM57" i="25"/>
  <c r="AM62" i="25"/>
  <c r="AM66" i="25" s="1"/>
  <c r="AM26" i="27" s="1"/>
  <c r="AP5" i="27"/>
  <c r="AP5" i="26"/>
  <c r="AP21" i="26" s="1"/>
  <c r="AO14" i="27"/>
  <c r="AO14" i="26"/>
  <c r="AP5" i="23"/>
  <c r="AP5" i="25"/>
  <c r="AO13" i="23"/>
  <c r="AO13" i="25"/>
  <c r="AO14" i="23"/>
  <c r="AO14" i="25"/>
  <c r="AO86" i="20"/>
  <c r="AO28" i="20"/>
  <c r="AO40" i="20" s="1"/>
  <c r="AO24" i="20"/>
  <c r="AO36" i="20" s="1"/>
  <c r="AO26" i="20"/>
  <c r="AO38" i="20" s="1"/>
  <c r="AO27" i="20"/>
  <c r="AO39" i="20" s="1"/>
  <c r="AO21" i="20"/>
  <c r="AO33" i="20" s="1"/>
  <c r="AO19" i="20"/>
  <c r="AO31" i="20" s="1"/>
  <c r="AO25" i="20"/>
  <c r="AO37" i="20" s="1"/>
  <c r="AO20" i="20"/>
  <c r="AO32" i="20" s="1"/>
  <c r="AO23" i="20"/>
  <c r="AO35" i="20" s="1"/>
  <c r="AO103" i="20" s="1"/>
  <c r="AO29" i="23" s="1"/>
  <c r="AO22" i="20"/>
  <c r="AO34" i="20" s="1"/>
  <c r="AP5" i="20"/>
  <c r="AP5" i="19"/>
  <c r="AO13" i="20"/>
  <c r="AO13" i="19"/>
  <c r="AO14" i="20"/>
  <c r="AO14" i="19"/>
  <c r="AP7" i="3"/>
  <c r="AP6" i="3"/>
  <c r="AO15" i="3"/>
  <c r="AQ4" i="3"/>
  <c r="AP10" i="3"/>
  <c r="AP11" i="3"/>
  <c r="V102" i="20" l="1"/>
  <c r="AM27" i="27"/>
  <c r="AM58" i="23"/>
  <c r="AM68" i="23" s="1"/>
  <c r="AM70" i="23" s="1"/>
  <c r="AM74" i="23"/>
  <c r="AM75" i="23" s="1"/>
  <c r="AO61" i="23"/>
  <c r="AN73" i="23"/>
  <c r="AN63" i="23"/>
  <c r="AO46" i="25"/>
  <c r="AO45" i="25"/>
  <c r="AO44" i="25"/>
  <c r="AP22" i="26"/>
  <c r="AP23" i="26"/>
  <c r="AP24" i="26" s="1"/>
  <c r="AP11" i="27"/>
  <c r="AP11" i="26"/>
  <c r="AP6" i="27"/>
  <c r="AP6" i="26"/>
  <c r="AN53" i="25"/>
  <c r="AN56" i="25"/>
  <c r="AN65" i="25" s="1"/>
  <c r="AN55" i="25"/>
  <c r="AN64" i="25" s="1"/>
  <c r="AN54" i="25"/>
  <c r="AN63" i="25" s="1"/>
  <c r="AO36" i="25"/>
  <c r="AO43" i="25"/>
  <c r="AQ4" i="27"/>
  <c r="AQ4" i="26"/>
  <c r="AO15" i="27"/>
  <c r="AO15" i="26"/>
  <c r="AP10" i="27"/>
  <c r="AP10" i="26"/>
  <c r="AP7" i="27"/>
  <c r="AP7" i="26"/>
  <c r="AP35" i="26" s="1"/>
  <c r="AO15" i="23"/>
  <c r="AO15" i="25"/>
  <c r="AO22" i="25" s="1"/>
  <c r="AO23" i="25" s="1"/>
  <c r="AP11" i="23"/>
  <c r="AP11" i="25"/>
  <c r="AP10" i="23"/>
  <c r="AP10" i="25"/>
  <c r="AP39" i="25" s="1"/>
  <c r="AP7" i="23"/>
  <c r="AP7" i="25"/>
  <c r="AP6" i="23"/>
  <c r="AP6" i="25"/>
  <c r="AQ4" i="23"/>
  <c r="AQ4" i="25"/>
  <c r="AQ38" i="25" s="1"/>
  <c r="AP75" i="20"/>
  <c r="V55" i="20"/>
  <c r="V69" i="20" s="1"/>
  <c r="V70" i="20" s="1"/>
  <c r="W68" i="20" s="1"/>
  <c r="W72" i="20" s="1"/>
  <c r="V23" i="23"/>
  <c r="V104" i="20"/>
  <c r="AO41" i="20"/>
  <c r="AO46" i="20" s="1"/>
  <c r="AP6" i="20"/>
  <c r="AP85" i="20" s="1"/>
  <c r="AP6" i="19"/>
  <c r="AP10" i="20"/>
  <c r="AP10" i="19"/>
  <c r="AP7" i="20"/>
  <c r="AP7" i="19"/>
  <c r="AQ4" i="20"/>
  <c r="AQ91" i="20" s="1"/>
  <c r="AQ93" i="20" s="1"/>
  <c r="AQ4" i="19"/>
  <c r="AP11" i="20"/>
  <c r="AP11" i="19"/>
  <c r="AO15" i="20"/>
  <c r="AO15" i="19"/>
  <c r="AP14" i="3"/>
  <c r="AP13" i="3"/>
  <c r="AQ5" i="3"/>
  <c r="AP48" i="23" l="1"/>
  <c r="AN67" i="23"/>
  <c r="AM69" i="23"/>
  <c r="AO47" i="25"/>
  <c r="AO25" i="27" s="1"/>
  <c r="AP40" i="23"/>
  <c r="AP36" i="26"/>
  <c r="AO50" i="25"/>
  <c r="AO27" i="25"/>
  <c r="AO24" i="27" s="1"/>
  <c r="AO57" i="23" s="1"/>
  <c r="AO62" i="23" s="1"/>
  <c r="AO64" i="23" s="1"/>
  <c r="AP13" i="27"/>
  <c r="AP13" i="26"/>
  <c r="AP20" i="25"/>
  <c r="AP21" i="25" s="1"/>
  <c r="AP35" i="25"/>
  <c r="AP34" i="25"/>
  <c r="AP33" i="25"/>
  <c r="AP32" i="25"/>
  <c r="AP26" i="25"/>
  <c r="AP40" i="25"/>
  <c r="AQ5" i="27"/>
  <c r="AQ5" i="26"/>
  <c r="AQ21" i="26" s="1"/>
  <c r="AN57" i="25"/>
  <c r="AN62" i="25"/>
  <c r="AN66" i="25" s="1"/>
  <c r="AN26" i="27" s="1"/>
  <c r="AP14" i="27"/>
  <c r="AP14" i="26"/>
  <c r="V56" i="20"/>
  <c r="V58" i="20" s="1"/>
  <c r="V78" i="20" s="1"/>
  <c r="V79" i="20" s="1"/>
  <c r="AP13" i="23"/>
  <c r="AP13" i="25"/>
  <c r="AP14" i="23"/>
  <c r="AP14" i="25"/>
  <c r="AQ5" i="23"/>
  <c r="AQ5" i="25"/>
  <c r="AP86" i="20"/>
  <c r="AP95" i="20"/>
  <c r="AP27" i="20"/>
  <c r="AP39" i="20" s="1"/>
  <c r="AP26" i="20"/>
  <c r="AP38" i="20" s="1"/>
  <c r="AP23" i="20"/>
  <c r="AP35" i="20" s="1"/>
  <c r="AP103" i="20" s="1"/>
  <c r="AP29" i="23" s="1"/>
  <c r="AP25" i="20"/>
  <c r="AP37" i="20" s="1"/>
  <c r="AP24" i="20"/>
  <c r="AP36" i="20" s="1"/>
  <c r="AP28" i="20"/>
  <c r="AP40" i="20" s="1"/>
  <c r="AP22" i="20"/>
  <c r="AP34" i="20" s="1"/>
  <c r="AP19" i="20"/>
  <c r="AP31" i="20" s="1"/>
  <c r="AP21" i="20"/>
  <c r="AP33" i="20" s="1"/>
  <c r="AP20" i="20"/>
  <c r="AP32" i="20" s="1"/>
  <c r="AP14" i="20"/>
  <c r="AP14" i="19"/>
  <c r="AQ5" i="20"/>
  <c r="AQ5" i="19"/>
  <c r="AP13" i="20"/>
  <c r="AP13" i="19"/>
  <c r="AP15" i="3"/>
  <c r="AQ7" i="3"/>
  <c r="AQ6" i="3"/>
  <c r="AR4" i="3"/>
  <c r="AQ11" i="3"/>
  <c r="AQ10" i="3"/>
  <c r="AO73" i="23" l="1"/>
  <c r="AO63" i="23"/>
  <c r="AP61" i="23"/>
  <c r="AN27" i="27"/>
  <c r="AN58" i="23"/>
  <c r="AN68" i="23" s="1"/>
  <c r="AN70" i="23" s="1"/>
  <c r="AP44" i="25"/>
  <c r="AP46" i="25"/>
  <c r="V80" i="20"/>
  <c r="W77" i="20" s="1"/>
  <c r="W88" i="20" s="1"/>
  <c r="W47" i="20" s="1"/>
  <c r="V29" i="26"/>
  <c r="AQ7" i="27"/>
  <c r="AQ7" i="26"/>
  <c r="AQ35" i="26" s="1"/>
  <c r="AR4" i="27"/>
  <c r="AR4" i="26"/>
  <c r="AQ6" i="27"/>
  <c r="AQ6" i="26"/>
  <c r="AQ22" i="26"/>
  <c r="AP36" i="25"/>
  <c r="AP43" i="25"/>
  <c r="AQ10" i="27"/>
  <c r="AQ10" i="26"/>
  <c r="AQ11" i="27"/>
  <c r="AQ11" i="26"/>
  <c r="AP15" i="27"/>
  <c r="AP15" i="26"/>
  <c r="AQ23" i="26"/>
  <c r="AQ24" i="26" s="1"/>
  <c r="AP59" i="25"/>
  <c r="AP45" i="25"/>
  <c r="AO56" i="25"/>
  <c r="AO65" i="25" s="1"/>
  <c r="AO55" i="25"/>
  <c r="AO64" i="25" s="1"/>
  <c r="AO54" i="25"/>
  <c r="AO63" i="25" s="1"/>
  <c r="AO53" i="25"/>
  <c r="V59" i="20"/>
  <c r="V61" i="20" s="1"/>
  <c r="V64" i="20" s="1"/>
  <c r="AQ7" i="23"/>
  <c r="AQ7" i="25"/>
  <c r="AP15" i="23"/>
  <c r="AP15" i="25"/>
  <c r="AP22" i="25" s="1"/>
  <c r="AP23" i="25" s="1"/>
  <c r="AR4" i="23"/>
  <c r="AR4" i="25"/>
  <c r="AR38" i="25" s="1"/>
  <c r="AQ10" i="23"/>
  <c r="AQ10" i="25"/>
  <c r="AQ39" i="25" s="1"/>
  <c r="AQ11" i="23"/>
  <c r="AQ11" i="25"/>
  <c r="AQ6" i="23"/>
  <c r="AQ6" i="25"/>
  <c r="AQ75" i="20"/>
  <c r="AP41" i="20"/>
  <c r="AP46" i="20" s="1"/>
  <c r="AQ10" i="20"/>
  <c r="AQ10" i="19"/>
  <c r="AQ11" i="20"/>
  <c r="AQ11" i="19"/>
  <c r="AQ7" i="20"/>
  <c r="AQ7" i="19"/>
  <c r="AP15" i="20"/>
  <c r="AP15" i="19"/>
  <c r="AR4" i="20"/>
  <c r="AR91" i="20" s="1"/>
  <c r="AR93" i="20" s="1"/>
  <c r="AR4" i="19"/>
  <c r="AQ6" i="20"/>
  <c r="AQ85" i="20" s="1"/>
  <c r="AQ6" i="19"/>
  <c r="AQ14" i="3"/>
  <c r="AQ13" i="3"/>
  <c r="AR5" i="3"/>
  <c r="AO67" i="23" l="1"/>
  <c r="AN69" i="23"/>
  <c r="AN74" i="23"/>
  <c r="AN75" i="23" s="1"/>
  <c r="AQ48" i="23"/>
  <c r="AQ40" i="23"/>
  <c r="W82" i="20"/>
  <c r="W96" i="20" s="1"/>
  <c r="W98" i="20" s="1"/>
  <c r="W48" i="20" s="1"/>
  <c r="W49" i="20" s="1"/>
  <c r="W53" i="20" s="1"/>
  <c r="AQ26" i="25"/>
  <c r="AQ40" i="25"/>
  <c r="AQ59" i="25" s="1"/>
  <c r="AP47" i="25"/>
  <c r="AP25" i="27" s="1"/>
  <c r="AP50" i="25"/>
  <c r="AP27" i="25"/>
  <c r="AP24" i="27" s="1"/>
  <c r="AP57" i="23" s="1"/>
  <c r="AP62" i="23" s="1"/>
  <c r="AP64" i="23" s="1"/>
  <c r="AQ13" i="27"/>
  <c r="AQ13" i="26"/>
  <c r="AQ35" i="25"/>
  <c r="AQ20" i="25"/>
  <c r="AQ21" i="25" s="1"/>
  <c r="AQ34" i="25"/>
  <c r="AQ33" i="25"/>
  <c r="AQ32" i="25"/>
  <c r="AR5" i="27"/>
  <c r="AR5" i="26"/>
  <c r="AR21" i="26" s="1"/>
  <c r="AQ14" i="27"/>
  <c r="AQ14" i="26"/>
  <c r="AO57" i="25"/>
  <c r="AO62" i="25"/>
  <c r="AO66" i="25" s="1"/>
  <c r="AO26" i="27" s="1"/>
  <c r="AQ36" i="26"/>
  <c r="AR5" i="23"/>
  <c r="AR5" i="25"/>
  <c r="AQ14" i="23"/>
  <c r="AQ14" i="25"/>
  <c r="AQ13" i="23"/>
  <c r="AQ13" i="25"/>
  <c r="AQ95" i="20"/>
  <c r="V62" i="20"/>
  <c r="AQ86" i="20"/>
  <c r="AQ25" i="20"/>
  <c r="AQ37" i="20" s="1"/>
  <c r="AQ27" i="20"/>
  <c r="AQ39" i="20" s="1"/>
  <c r="AQ24" i="20"/>
  <c r="AQ36" i="20" s="1"/>
  <c r="AQ23" i="20"/>
  <c r="AQ35" i="20" s="1"/>
  <c r="AQ103" i="20" s="1"/>
  <c r="AQ29" i="23" s="1"/>
  <c r="AQ20" i="20"/>
  <c r="AQ32" i="20" s="1"/>
  <c r="AQ28" i="20"/>
  <c r="AQ40" i="20" s="1"/>
  <c r="AQ22" i="20"/>
  <c r="AQ34" i="20" s="1"/>
  <c r="AQ21" i="20"/>
  <c r="AQ33" i="20" s="1"/>
  <c r="AQ19" i="20"/>
  <c r="AQ31" i="20" s="1"/>
  <c r="AQ26" i="20"/>
  <c r="AQ38" i="20" s="1"/>
  <c r="AR5" i="19"/>
  <c r="AR5" i="20"/>
  <c r="AQ13" i="20"/>
  <c r="AQ13" i="19"/>
  <c r="AQ14" i="20"/>
  <c r="AQ14" i="19"/>
  <c r="AQ15" i="3"/>
  <c r="AR7" i="3"/>
  <c r="AS4" i="3"/>
  <c r="AR10" i="3"/>
  <c r="AR11" i="3"/>
  <c r="AR6" i="3"/>
  <c r="W102" i="20" l="1"/>
  <c r="AQ61" i="23"/>
  <c r="AP63" i="23"/>
  <c r="AO27" i="27"/>
  <c r="AO58" i="23"/>
  <c r="AO68" i="23" s="1"/>
  <c r="AO70" i="23" s="1"/>
  <c r="AP73" i="23"/>
  <c r="AQ45" i="25"/>
  <c r="AQ46" i="25"/>
  <c r="AQ44" i="25"/>
  <c r="AR23" i="26"/>
  <c r="AR24" i="26" s="1"/>
  <c r="AR22" i="26"/>
  <c r="AR7" i="27"/>
  <c r="AR7" i="26"/>
  <c r="AR35" i="26" s="1"/>
  <c r="AR11" i="27"/>
  <c r="AR11" i="26"/>
  <c r="AR10" i="27"/>
  <c r="AR10" i="26"/>
  <c r="AQ36" i="25"/>
  <c r="AQ43" i="25"/>
  <c r="AR6" i="27"/>
  <c r="AR6" i="26"/>
  <c r="AQ15" i="27"/>
  <c r="AQ15" i="26"/>
  <c r="AP56" i="25"/>
  <c r="AP65" i="25" s="1"/>
  <c r="AP55" i="25"/>
  <c r="AP64" i="25" s="1"/>
  <c r="AP54" i="25"/>
  <c r="AP63" i="25" s="1"/>
  <c r="AP53" i="25"/>
  <c r="AS4" i="27"/>
  <c r="AS4" i="26"/>
  <c r="AR11" i="23"/>
  <c r="AR11" i="25"/>
  <c r="AQ15" i="23"/>
  <c r="AQ15" i="25"/>
  <c r="AQ22" i="25" s="1"/>
  <c r="AQ23" i="25" s="1"/>
  <c r="AR10" i="23"/>
  <c r="AR10" i="25"/>
  <c r="AR39" i="25" s="1"/>
  <c r="AS4" i="23"/>
  <c r="AS4" i="25"/>
  <c r="AS38" i="25" s="1"/>
  <c r="AR6" i="23"/>
  <c r="AR6" i="25"/>
  <c r="AR7" i="23"/>
  <c r="AR7" i="25"/>
  <c r="AR75" i="20"/>
  <c r="W55" i="20"/>
  <c r="W69" i="20" s="1"/>
  <c r="W70" i="20" s="1"/>
  <c r="X68" i="20" s="1"/>
  <c r="X72" i="20" s="1"/>
  <c r="W23" i="23"/>
  <c r="W104" i="20"/>
  <c r="AQ41" i="20"/>
  <c r="AQ46" i="20" s="1"/>
  <c r="AR6" i="20"/>
  <c r="AR85" i="20" s="1"/>
  <c r="AR6" i="19"/>
  <c r="AR11" i="20"/>
  <c r="AR11" i="19"/>
  <c r="AR10" i="20"/>
  <c r="AR10" i="19"/>
  <c r="AR7" i="20"/>
  <c r="AR7" i="19"/>
  <c r="AQ15" i="20"/>
  <c r="AQ15" i="19"/>
  <c r="AS4" i="20"/>
  <c r="AS91" i="20" s="1"/>
  <c r="AS93" i="20" s="1"/>
  <c r="AS4" i="19"/>
  <c r="AR14" i="3"/>
  <c r="AS5" i="3"/>
  <c r="AR13" i="3"/>
  <c r="AR95" i="20" l="1"/>
  <c r="AP67" i="23"/>
  <c r="AO69" i="23"/>
  <c r="AO74" i="23"/>
  <c r="AO75" i="23" s="1"/>
  <c r="AR40" i="23"/>
  <c r="AR48" i="23"/>
  <c r="AQ47" i="25"/>
  <c r="AQ25" i="27" s="1"/>
  <c r="AR26" i="25"/>
  <c r="AR40" i="25"/>
  <c r="AR59" i="25" s="1"/>
  <c r="AR36" i="26"/>
  <c r="AQ50" i="25"/>
  <c r="AQ27" i="25"/>
  <c r="AQ24" i="27" s="1"/>
  <c r="AQ57" i="23" s="1"/>
  <c r="AQ62" i="23" s="1"/>
  <c r="AQ64" i="23" s="1"/>
  <c r="AR14" i="27"/>
  <c r="AR14" i="26"/>
  <c r="AR13" i="27"/>
  <c r="AR13" i="26"/>
  <c r="AR20" i="25"/>
  <c r="AR21" i="25" s="1"/>
  <c r="AR35" i="25"/>
  <c r="AR33" i="25"/>
  <c r="AR34" i="25"/>
  <c r="AR32" i="25"/>
  <c r="AP57" i="25"/>
  <c r="AP62" i="25"/>
  <c r="AP66" i="25" s="1"/>
  <c r="AP26" i="27" s="1"/>
  <c r="AS5" i="27"/>
  <c r="AS5" i="26"/>
  <c r="AS21" i="26" s="1"/>
  <c r="AR86" i="20"/>
  <c r="AR14" i="23"/>
  <c r="AR14" i="25"/>
  <c r="AR13" i="23"/>
  <c r="AR13" i="25"/>
  <c r="AS5" i="23"/>
  <c r="AS5" i="25"/>
  <c r="W56" i="20"/>
  <c r="W58" i="20" s="1"/>
  <c r="AR24" i="20"/>
  <c r="AR36" i="20" s="1"/>
  <c r="AR23" i="20"/>
  <c r="AR35" i="20" s="1"/>
  <c r="AR103" i="20" s="1"/>
  <c r="AR29" i="23" s="1"/>
  <c r="AR28" i="20"/>
  <c r="AR40" i="20" s="1"/>
  <c r="AR25" i="20"/>
  <c r="AR37" i="20" s="1"/>
  <c r="AR22" i="20"/>
  <c r="AR34" i="20" s="1"/>
  <c r="AR19" i="20"/>
  <c r="AR31" i="20" s="1"/>
  <c r="AR26" i="20"/>
  <c r="AR38" i="20" s="1"/>
  <c r="AR27" i="20"/>
  <c r="AR39" i="20" s="1"/>
  <c r="AR20" i="20"/>
  <c r="AR32" i="20" s="1"/>
  <c r="AR21" i="20"/>
  <c r="AR33" i="20" s="1"/>
  <c r="AR13" i="20"/>
  <c r="AR13" i="19"/>
  <c r="AS5" i="20"/>
  <c r="AS5" i="19"/>
  <c r="AR14" i="20"/>
  <c r="AR14" i="19"/>
  <c r="AR15" i="3"/>
  <c r="AS7" i="3"/>
  <c r="AT4" i="3"/>
  <c r="AS10" i="3"/>
  <c r="AS11" i="3"/>
  <c r="AS6" i="3"/>
  <c r="AR61" i="23" l="1"/>
  <c r="AQ63" i="23"/>
  <c r="AQ73" i="23"/>
  <c r="AP27" i="27"/>
  <c r="AP58" i="23"/>
  <c r="AP68" i="23" s="1"/>
  <c r="AP70" i="23" s="1"/>
  <c r="AR45" i="25"/>
  <c r="AR44" i="25"/>
  <c r="AR46" i="25"/>
  <c r="AS23" i="26"/>
  <c r="AS24" i="26" s="1"/>
  <c r="AS22" i="26"/>
  <c r="AS11" i="27"/>
  <c r="AS11" i="26"/>
  <c r="AR36" i="25"/>
  <c r="AR43" i="25"/>
  <c r="AS10" i="27"/>
  <c r="AS10" i="26"/>
  <c r="AS6" i="27"/>
  <c r="AS6" i="26"/>
  <c r="AS7" i="27"/>
  <c r="AS7" i="26"/>
  <c r="AS35" i="26" s="1"/>
  <c r="AR15" i="27"/>
  <c r="AR15" i="26"/>
  <c r="AT4" i="27"/>
  <c r="AT4" i="26"/>
  <c r="AQ53" i="25"/>
  <c r="AQ55" i="25"/>
  <c r="AQ64" i="25" s="1"/>
  <c r="AQ56" i="25"/>
  <c r="AQ65" i="25" s="1"/>
  <c r="AQ54" i="25"/>
  <c r="AQ63" i="25" s="1"/>
  <c r="AR15" i="23"/>
  <c r="AR15" i="25"/>
  <c r="AR22" i="25" s="1"/>
  <c r="AR23" i="25" s="1"/>
  <c r="AS10" i="23"/>
  <c r="AS10" i="25"/>
  <c r="AS39" i="25" s="1"/>
  <c r="AT4" i="23"/>
  <c r="AT4" i="25"/>
  <c r="AT38" i="25" s="1"/>
  <c r="AS11" i="23"/>
  <c r="AS11" i="25"/>
  <c r="AS6" i="23"/>
  <c r="AS6" i="25"/>
  <c r="AS7" i="23"/>
  <c r="AS7" i="25"/>
  <c r="W78" i="20"/>
  <c r="W79" i="20" s="1"/>
  <c r="W59" i="20"/>
  <c r="W61" i="20" s="1"/>
  <c r="W64" i="20" s="1"/>
  <c r="AS75" i="20"/>
  <c r="AR41" i="20"/>
  <c r="AR46" i="20" s="1"/>
  <c r="AS6" i="19"/>
  <c r="AS6" i="20"/>
  <c r="AS85" i="20" s="1"/>
  <c r="AS7" i="20"/>
  <c r="AS7" i="19"/>
  <c r="AS11" i="20"/>
  <c r="AS11" i="19"/>
  <c r="AS10" i="20"/>
  <c r="AS10" i="19"/>
  <c r="AR15" i="20"/>
  <c r="AR15" i="19"/>
  <c r="AT4" i="20"/>
  <c r="AT91" i="20" s="1"/>
  <c r="AT93" i="20" s="1"/>
  <c r="AT4" i="19"/>
  <c r="AS14" i="3"/>
  <c r="AS13" i="3"/>
  <c r="AT5" i="3"/>
  <c r="AP74" i="23" l="1"/>
  <c r="AP75" i="23" s="1"/>
  <c r="AP69" i="23"/>
  <c r="AQ67" i="23"/>
  <c r="AS40" i="23"/>
  <c r="AS48" i="23"/>
  <c r="AR47" i="25"/>
  <c r="AR25" i="27" s="1"/>
  <c r="AS26" i="25"/>
  <c r="AR50" i="25"/>
  <c r="AR27" i="25"/>
  <c r="AR24" i="27" s="1"/>
  <c r="AR57" i="23" s="1"/>
  <c r="AR62" i="23" s="1"/>
  <c r="AR64" i="23" s="1"/>
  <c r="AT5" i="27"/>
  <c r="AT5" i="26"/>
  <c r="AT21" i="26" s="1"/>
  <c r="AQ57" i="25"/>
  <c r="AQ62" i="25"/>
  <c r="AQ66" i="25" s="1"/>
  <c r="AQ26" i="27" s="1"/>
  <c r="AS13" i="27"/>
  <c r="AS13" i="26"/>
  <c r="AS14" i="27"/>
  <c r="AS14" i="26"/>
  <c r="W80" i="20"/>
  <c r="X77" i="20" s="1"/>
  <c r="X82" i="20" s="1"/>
  <c r="X96" i="20" s="1"/>
  <c r="X98" i="20" s="1"/>
  <c r="X48" i="20" s="1"/>
  <c r="W29" i="26"/>
  <c r="AS36" i="26"/>
  <c r="AS20" i="25"/>
  <c r="AS21" i="25" s="1"/>
  <c r="AS34" i="25"/>
  <c r="AS32" i="25"/>
  <c r="AS33" i="25"/>
  <c r="AS35" i="25"/>
  <c r="AS40" i="25"/>
  <c r="AT5" i="23"/>
  <c r="AT5" i="25"/>
  <c r="AS13" i="23"/>
  <c r="AS13" i="25"/>
  <c r="AS14" i="23"/>
  <c r="AS14" i="25"/>
  <c r="AS95" i="20"/>
  <c r="AS86" i="20"/>
  <c r="W62" i="20"/>
  <c r="AS28" i="20"/>
  <c r="AS40" i="20" s="1"/>
  <c r="AS27" i="20"/>
  <c r="AS39" i="20" s="1"/>
  <c r="AS24" i="20"/>
  <c r="AS36" i="20" s="1"/>
  <c r="AS25" i="20"/>
  <c r="AS37" i="20" s="1"/>
  <c r="AS26" i="20"/>
  <c r="AS38" i="20" s="1"/>
  <c r="AS21" i="20"/>
  <c r="AS33" i="20" s="1"/>
  <c r="AS19" i="20"/>
  <c r="AS31" i="20" s="1"/>
  <c r="AS23" i="20"/>
  <c r="AS35" i="20" s="1"/>
  <c r="AS103" i="20" s="1"/>
  <c r="AS29" i="23" s="1"/>
  <c r="AS20" i="20"/>
  <c r="AS32" i="20" s="1"/>
  <c r="AS22" i="20"/>
  <c r="AS34" i="20" s="1"/>
  <c r="AT5" i="20"/>
  <c r="AT5" i="19"/>
  <c r="AS13" i="20"/>
  <c r="AS13" i="19"/>
  <c r="AS14" i="20"/>
  <c r="AS14" i="19"/>
  <c r="AS15" i="3"/>
  <c r="AT7" i="3"/>
  <c r="AT6" i="3"/>
  <c r="AT10" i="3"/>
  <c r="AT11" i="3"/>
  <c r="AU4" i="3"/>
  <c r="AQ27" i="27" l="1"/>
  <c r="AQ58" i="23"/>
  <c r="AQ68" i="23" s="1"/>
  <c r="AQ70" i="23" s="1"/>
  <c r="AR63" i="23"/>
  <c r="AS61" i="23"/>
  <c r="AR73" i="23"/>
  <c r="AQ74" i="23"/>
  <c r="AQ75" i="23" s="1"/>
  <c r="AS46" i="25"/>
  <c r="AS44" i="25"/>
  <c r="X88" i="20"/>
  <c r="X47" i="20" s="1"/>
  <c r="X102" i="20" s="1"/>
  <c r="X23" i="23" s="1"/>
  <c r="AT22" i="26"/>
  <c r="AT23" i="26"/>
  <c r="AT24" i="26" s="1"/>
  <c r="AU4" i="27"/>
  <c r="AU4" i="26"/>
  <c r="AT11" i="27"/>
  <c r="AT11" i="26"/>
  <c r="AS36" i="25"/>
  <c r="AS43" i="25"/>
  <c r="AT7" i="27"/>
  <c r="AT7" i="26"/>
  <c r="AT35" i="26" s="1"/>
  <c r="AS15" i="27"/>
  <c r="AS15" i="26"/>
  <c r="AT10" i="27"/>
  <c r="AT10" i="26"/>
  <c r="AT6" i="27"/>
  <c r="AT6" i="26"/>
  <c r="AS59" i="25"/>
  <c r="AS45" i="25"/>
  <c r="AR56" i="25"/>
  <c r="AR65" i="25" s="1"/>
  <c r="AR53" i="25"/>
  <c r="AR55" i="25"/>
  <c r="AR64" i="25" s="1"/>
  <c r="AR54" i="25"/>
  <c r="AR63" i="25" s="1"/>
  <c r="AT11" i="23"/>
  <c r="AT11" i="25"/>
  <c r="AT10" i="23"/>
  <c r="AT10" i="25"/>
  <c r="AT39" i="25" s="1"/>
  <c r="AT6" i="23"/>
  <c r="AT6" i="25"/>
  <c r="AS15" i="23"/>
  <c r="AS15" i="25"/>
  <c r="AS22" i="25" s="1"/>
  <c r="AS23" i="25" s="1"/>
  <c r="AU4" i="23"/>
  <c r="AU4" i="25"/>
  <c r="AU38" i="25" s="1"/>
  <c r="AT7" i="23"/>
  <c r="AT7" i="25"/>
  <c r="AT75" i="20"/>
  <c r="AS41" i="20"/>
  <c r="AS46" i="20" s="1"/>
  <c r="AU4" i="20"/>
  <c r="AU91" i="20" s="1"/>
  <c r="AU93" i="20" s="1"/>
  <c r="AU4" i="19"/>
  <c r="AS15" i="20"/>
  <c r="AS15" i="19"/>
  <c r="AT10" i="20"/>
  <c r="AT10" i="19"/>
  <c r="AT7" i="20"/>
  <c r="AT7" i="19"/>
  <c r="AT11" i="20"/>
  <c r="AT11" i="19"/>
  <c r="AT6" i="20"/>
  <c r="AT85" i="20" s="1"/>
  <c r="AT6" i="19"/>
  <c r="AT14" i="3"/>
  <c r="AT13" i="3"/>
  <c r="AU5" i="3"/>
  <c r="AR67" i="23" l="1"/>
  <c r="AQ69" i="23"/>
  <c r="AT26" i="25"/>
  <c r="AT48" i="23"/>
  <c r="AT40" i="23"/>
  <c r="X104" i="20"/>
  <c r="X49" i="20"/>
  <c r="X53" i="20" s="1"/>
  <c r="X55" i="20" s="1"/>
  <c r="X69" i="20" s="1"/>
  <c r="X70" i="20" s="1"/>
  <c r="Y68" i="20" s="1"/>
  <c r="Y72" i="20" s="1"/>
  <c r="AS50" i="25"/>
  <c r="AS27" i="25"/>
  <c r="AS24" i="27" s="1"/>
  <c r="AS57" i="23" s="1"/>
  <c r="AS62" i="23" s="1"/>
  <c r="AS64" i="23" s="1"/>
  <c r="AT20" i="25"/>
  <c r="AT21" i="25" s="1"/>
  <c r="AT35" i="25"/>
  <c r="AT34" i="25"/>
  <c r="AT33" i="25"/>
  <c r="AT32" i="25"/>
  <c r="AT14" i="27"/>
  <c r="AT14" i="26"/>
  <c r="AU5" i="27"/>
  <c r="AU5" i="26"/>
  <c r="AT40" i="25"/>
  <c r="AT36" i="26"/>
  <c r="AS47" i="25"/>
  <c r="AS25" i="27" s="1"/>
  <c r="AT13" i="27"/>
  <c r="AT13" i="26"/>
  <c r="AR57" i="25"/>
  <c r="AR62" i="25"/>
  <c r="AR66" i="25" s="1"/>
  <c r="AR26" i="27" s="1"/>
  <c r="AU21" i="26"/>
  <c r="AU22" i="26" s="1"/>
  <c r="AT13" i="23"/>
  <c r="AT13" i="25"/>
  <c r="AT14" i="23"/>
  <c r="AT14" i="25"/>
  <c r="AU5" i="23"/>
  <c r="AU5" i="25"/>
  <c r="AT86" i="20"/>
  <c r="AT95" i="20"/>
  <c r="AT27" i="20"/>
  <c r="AT39" i="20" s="1"/>
  <c r="AT28" i="20"/>
  <c r="AT40" i="20" s="1"/>
  <c r="AT26" i="20"/>
  <c r="AT38" i="20" s="1"/>
  <c r="AT23" i="20"/>
  <c r="AT35" i="20" s="1"/>
  <c r="AT103" i="20" s="1"/>
  <c r="AT29" i="23" s="1"/>
  <c r="AT25" i="20"/>
  <c r="AT37" i="20" s="1"/>
  <c r="AT22" i="20"/>
  <c r="AT34" i="20" s="1"/>
  <c r="AT21" i="20"/>
  <c r="AT33" i="20" s="1"/>
  <c r="AT20" i="20"/>
  <c r="AT32" i="20" s="1"/>
  <c r="AT19" i="20"/>
  <c r="AT31" i="20" s="1"/>
  <c r="AT24" i="20"/>
  <c r="AT36" i="20" s="1"/>
  <c r="AU5" i="20"/>
  <c r="AU5" i="19"/>
  <c r="AT13" i="20"/>
  <c r="AT13" i="19"/>
  <c r="AT14" i="20"/>
  <c r="AT14" i="19"/>
  <c r="AT15" i="3"/>
  <c r="AV4" i="3"/>
  <c r="AU11" i="3"/>
  <c r="AU10" i="3"/>
  <c r="AU7" i="3"/>
  <c r="AU6" i="3"/>
  <c r="X56" i="20" l="1"/>
  <c r="AT61" i="23"/>
  <c r="AS73" i="23"/>
  <c r="AR27" i="27"/>
  <c r="AR58" i="23"/>
  <c r="AR68" i="23" s="1"/>
  <c r="AR70" i="23" s="1"/>
  <c r="AR69" i="23" s="1"/>
  <c r="AS63" i="23"/>
  <c r="AU23" i="26"/>
  <c r="AU24" i="26" s="1"/>
  <c r="AT44" i="25"/>
  <c r="AU10" i="27"/>
  <c r="AU10" i="26"/>
  <c r="AT59" i="25"/>
  <c r="AT45" i="25"/>
  <c r="AU6" i="27"/>
  <c r="AU6" i="26"/>
  <c r="AV4" i="27"/>
  <c r="AV4" i="26"/>
  <c r="AT46" i="25"/>
  <c r="AU11" i="27"/>
  <c r="AU11" i="26"/>
  <c r="AU7" i="27"/>
  <c r="AU7" i="26"/>
  <c r="AU35" i="26" s="1"/>
  <c r="AT15" i="27"/>
  <c r="AT15" i="26"/>
  <c r="AT36" i="25"/>
  <c r="AT43" i="25"/>
  <c r="AS56" i="25"/>
  <c r="AS65" i="25" s="1"/>
  <c r="AS55" i="25"/>
  <c r="AS64" i="25" s="1"/>
  <c r="AS54" i="25"/>
  <c r="AS63" i="25" s="1"/>
  <c r="AS53" i="25"/>
  <c r="AU11" i="23"/>
  <c r="AU11" i="25"/>
  <c r="AU6" i="23"/>
  <c r="AU6" i="25"/>
  <c r="AU7" i="23"/>
  <c r="AU7" i="25"/>
  <c r="AT15" i="23"/>
  <c r="AT15" i="25"/>
  <c r="AT22" i="25" s="1"/>
  <c r="AT23" i="25" s="1"/>
  <c r="AV4" i="23"/>
  <c r="AV4" i="25"/>
  <c r="AV38" i="25" s="1"/>
  <c r="AU10" i="23"/>
  <c r="AU10" i="25"/>
  <c r="AU39" i="25" s="1"/>
  <c r="AU75" i="20"/>
  <c r="X58" i="20"/>
  <c r="X78" i="20" s="1"/>
  <c r="X79" i="20" s="1"/>
  <c r="AT41" i="20"/>
  <c r="AT46" i="20" s="1"/>
  <c r="AT15" i="20"/>
  <c r="AT15" i="19"/>
  <c r="AU6" i="20"/>
  <c r="AU85" i="20" s="1"/>
  <c r="AU6" i="19"/>
  <c r="AV4" i="19"/>
  <c r="AV4" i="20"/>
  <c r="AV91" i="20" s="1"/>
  <c r="AV93" i="20" s="1"/>
  <c r="AU7" i="20"/>
  <c r="AU7" i="19"/>
  <c r="AU10" i="20"/>
  <c r="AU10" i="19"/>
  <c r="AU11" i="20"/>
  <c r="AU11" i="19"/>
  <c r="AV5" i="3"/>
  <c r="AU14" i="3"/>
  <c r="AU13" i="3"/>
  <c r="AS67" i="23" l="1"/>
  <c r="AR74" i="23"/>
  <c r="AR75" i="23" s="1"/>
  <c r="AU40" i="23"/>
  <c r="AU48" i="23"/>
  <c r="AU40" i="25"/>
  <c r="AU59" i="25" s="1"/>
  <c r="AT47" i="25"/>
  <c r="AT25" i="27" s="1"/>
  <c r="AU13" i="27"/>
  <c r="AU13" i="26"/>
  <c r="AU14" i="27"/>
  <c r="AU14" i="26"/>
  <c r="AV5" i="27"/>
  <c r="AV5" i="26"/>
  <c r="AV21" i="26" s="1"/>
  <c r="X80" i="20"/>
  <c r="Y77" i="20" s="1"/>
  <c r="Y82" i="20" s="1"/>
  <c r="Y96" i="20" s="1"/>
  <c r="Y98" i="20" s="1"/>
  <c r="Y48" i="20" s="1"/>
  <c r="X29" i="26"/>
  <c r="AU35" i="25"/>
  <c r="AU34" i="25"/>
  <c r="AU20" i="25"/>
  <c r="AU21" i="25" s="1"/>
  <c r="AU32" i="25"/>
  <c r="AU33" i="25"/>
  <c r="AS57" i="25"/>
  <c r="AS62" i="25"/>
  <c r="AS66" i="25" s="1"/>
  <c r="AS26" i="27" s="1"/>
  <c r="AU36" i="26"/>
  <c r="AT50" i="25"/>
  <c r="AT27" i="25"/>
  <c r="AT24" i="27" s="1"/>
  <c r="AT57" i="23" s="1"/>
  <c r="AT62" i="23" s="1"/>
  <c r="AT64" i="23" s="1"/>
  <c r="AU26" i="25"/>
  <c r="AV5" i="23"/>
  <c r="AV5" i="25"/>
  <c r="AU13" i="23"/>
  <c r="AU13" i="25"/>
  <c r="AU14" i="23"/>
  <c r="AU14" i="25"/>
  <c r="AU95" i="20"/>
  <c r="AU86" i="20"/>
  <c r="X59" i="20"/>
  <c r="AU28" i="20"/>
  <c r="AU40" i="20" s="1"/>
  <c r="AU25" i="20"/>
  <c r="AU37" i="20" s="1"/>
  <c r="AU26" i="20"/>
  <c r="AU38" i="20" s="1"/>
  <c r="AU20" i="20"/>
  <c r="AU32" i="20" s="1"/>
  <c r="AU27" i="20"/>
  <c r="AU39" i="20" s="1"/>
  <c r="AU23" i="20"/>
  <c r="AU35" i="20" s="1"/>
  <c r="AU103" i="20" s="1"/>
  <c r="AU29" i="23" s="1"/>
  <c r="AU19" i="20"/>
  <c r="AU31" i="20" s="1"/>
  <c r="AU24" i="20"/>
  <c r="AU36" i="20" s="1"/>
  <c r="AU22" i="20"/>
  <c r="AU34" i="20" s="1"/>
  <c r="AU21" i="20"/>
  <c r="AU33" i="20" s="1"/>
  <c r="AU13" i="20"/>
  <c r="AU13" i="19"/>
  <c r="AU14" i="20"/>
  <c r="AU14" i="19"/>
  <c r="AV5" i="19"/>
  <c r="AV5" i="20"/>
  <c r="AV6" i="3"/>
  <c r="AV7" i="3"/>
  <c r="AU15" i="3"/>
  <c r="AW4" i="3"/>
  <c r="AV10" i="3"/>
  <c r="AV11" i="3"/>
  <c r="Y88" i="20" l="1"/>
  <c r="Y47" i="20" s="1"/>
  <c r="AS27" i="27"/>
  <c r="AS58" i="23"/>
  <c r="AS68" i="23" s="1"/>
  <c r="AS70" i="23" s="1"/>
  <c r="AU61" i="23"/>
  <c r="AT63" i="23"/>
  <c r="AT73" i="23"/>
  <c r="AU45" i="25"/>
  <c r="AU44" i="25"/>
  <c r="AU46" i="25"/>
  <c r="AV23" i="26"/>
  <c r="AV24" i="26" s="1"/>
  <c r="AV22" i="26"/>
  <c r="AV11" i="27"/>
  <c r="AV11" i="26"/>
  <c r="AV7" i="27"/>
  <c r="AV7" i="26"/>
  <c r="AV35" i="26" s="1"/>
  <c r="AV6" i="27"/>
  <c r="AV6" i="26"/>
  <c r="AU15" i="27"/>
  <c r="AU15" i="26"/>
  <c r="AU36" i="25"/>
  <c r="AU43" i="25"/>
  <c r="AV10" i="27"/>
  <c r="AV10" i="26"/>
  <c r="AW4" i="27"/>
  <c r="AW4" i="26"/>
  <c r="AT56" i="25"/>
  <c r="AT65" i="25" s="1"/>
  <c r="AT55" i="25"/>
  <c r="AT64" i="25" s="1"/>
  <c r="AT54" i="25"/>
  <c r="AT63" i="25" s="1"/>
  <c r="AT53" i="25"/>
  <c r="AV6" i="23"/>
  <c r="AV6" i="25"/>
  <c r="AW4" i="23"/>
  <c r="AW4" i="25"/>
  <c r="AW38" i="25" s="1"/>
  <c r="AU15" i="23"/>
  <c r="AU15" i="25"/>
  <c r="AU22" i="25" s="1"/>
  <c r="AU23" i="25" s="1"/>
  <c r="AV10" i="23"/>
  <c r="AV10" i="25"/>
  <c r="AV39" i="25" s="1"/>
  <c r="AV11" i="23"/>
  <c r="AV11" i="25"/>
  <c r="AV7" i="23"/>
  <c r="AV7" i="25"/>
  <c r="X61" i="20"/>
  <c r="X64" i="20" s="1"/>
  <c r="AV75" i="20"/>
  <c r="Y49" i="20"/>
  <c r="Y53" i="20" s="1"/>
  <c r="Y102" i="20"/>
  <c r="AU41" i="20"/>
  <c r="AU46" i="20" s="1"/>
  <c r="AV7" i="20"/>
  <c r="AV7" i="19"/>
  <c r="AV10" i="20"/>
  <c r="AV10" i="19"/>
  <c r="AW4" i="20"/>
  <c r="AW91" i="20" s="1"/>
  <c r="AW93" i="20" s="1"/>
  <c r="AW4" i="19"/>
  <c r="AV11" i="20"/>
  <c r="AV11" i="19"/>
  <c r="AV6" i="20"/>
  <c r="AV85" i="20" s="1"/>
  <c r="AV6" i="19"/>
  <c r="AU15" i="20"/>
  <c r="AU15" i="19"/>
  <c r="AV13" i="3"/>
  <c r="AV14" i="3"/>
  <c r="AW5" i="3"/>
  <c r="AT67" i="23" l="1"/>
  <c r="AS74" i="23"/>
  <c r="AS75" i="23" s="1"/>
  <c r="AS69" i="23"/>
  <c r="AU47" i="25"/>
  <c r="AU25" i="27" s="1"/>
  <c r="AV48" i="23"/>
  <c r="AV40" i="23"/>
  <c r="AU50" i="25"/>
  <c r="AU27" i="25"/>
  <c r="AU24" i="27" s="1"/>
  <c r="AU57" i="23" s="1"/>
  <c r="AU62" i="23" s="1"/>
  <c r="AU64" i="23" s="1"/>
  <c r="AV13" i="27"/>
  <c r="AV13" i="26"/>
  <c r="AV26" i="25"/>
  <c r="AT57" i="25"/>
  <c r="AT62" i="25"/>
  <c r="AT66" i="25" s="1"/>
  <c r="AT26" i="27" s="1"/>
  <c r="AV14" i="27"/>
  <c r="AV14" i="26"/>
  <c r="AW5" i="27"/>
  <c r="AW5" i="26"/>
  <c r="AW21" i="26" s="1"/>
  <c r="AV20" i="25"/>
  <c r="AV21" i="25" s="1"/>
  <c r="AV32" i="25"/>
  <c r="AV33" i="25"/>
  <c r="AV34" i="25"/>
  <c r="AV35" i="25"/>
  <c r="AV40" i="25"/>
  <c r="AV36" i="26"/>
  <c r="AV86" i="20"/>
  <c r="X62" i="20"/>
  <c r="AV14" i="23"/>
  <c r="AV14" i="25"/>
  <c r="AV13" i="23"/>
  <c r="AV13" i="25"/>
  <c r="AW5" i="23"/>
  <c r="AW5" i="25"/>
  <c r="AV95" i="20"/>
  <c r="Y23" i="23"/>
  <c r="Y104" i="20"/>
  <c r="Y55" i="20"/>
  <c r="Y56" i="20" s="1"/>
  <c r="AV28" i="20"/>
  <c r="AV40" i="20" s="1"/>
  <c r="AV27" i="20"/>
  <c r="AV39" i="20" s="1"/>
  <c r="AV24" i="20"/>
  <c r="AV36" i="20" s="1"/>
  <c r="AV23" i="20"/>
  <c r="AV35" i="20" s="1"/>
  <c r="AV103" i="20" s="1"/>
  <c r="AV29" i="23" s="1"/>
  <c r="AV22" i="20"/>
  <c r="AV34" i="20" s="1"/>
  <c r="AV26" i="20"/>
  <c r="AV38" i="20" s="1"/>
  <c r="AV25" i="20"/>
  <c r="AV37" i="20" s="1"/>
  <c r="AV21" i="20"/>
  <c r="AV33" i="20" s="1"/>
  <c r="AV20" i="20"/>
  <c r="AV32" i="20" s="1"/>
  <c r="AV19" i="20"/>
  <c r="AV31" i="20" s="1"/>
  <c r="AV14" i="20"/>
  <c r="AV14" i="19"/>
  <c r="AW5" i="19"/>
  <c r="AW5" i="20"/>
  <c r="AV13" i="20"/>
  <c r="AV13" i="19"/>
  <c r="AW6" i="3"/>
  <c r="AV15" i="3"/>
  <c r="AX4" i="3"/>
  <c r="AW10" i="3"/>
  <c r="AW11" i="3"/>
  <c r="AW7" i="3"/>
  <c r="AV61" i="23" l="1"/>
  <c r="AU63" i="23"/>
  <c r="AT27" i="27"/>
  <c r="AT58" i="23"/>
  <c r="AT68" i="23" s="1"/>
  <c r="AT70" i="23" s="1"/>
  <c r="AU73" i="23"/>
  <c r="AV45" i="25"/>
  <c r="AV46" i="25"/>
  <c r="AV44" i="25"/>
  <c r="AW23" i="26"/>
  <c r="AW24" i="26" s="1"/>
  <c r="AW22" i="26"/>
  <c r="AW7" i="27"/>
  <c r="AW7" i="26"/>
  <c r="AW35" i="26" s="1"/>
  <c r="AW11" i="27"/>
  <c r="AW11" i="26"/>
  <c r="AW10" i="27"/>
  <c r="AW10" i="26"/>
  <c r="AV59" i="25"/>
  <c r="AV36" i="25"/>
  <c r="AV43" i="25"/>
  <c r="AV15" i="27"/>
  <c r="AV15" i="26"/>
  <c r="AW6" i="27"/>
  <c r="AW6" i="26"/>
  <c r="AX4" i="27"/>
  <c r="AX4" i="26"/>
  <c r="AU53" i="25"/>
  <c r="AU55" i="25"/>
  <c r="AU64" i="25" s="1"/>
  <c r="AU54" i="25"/>
  <c r="AU63" i="25" s="1"/>
  <c r="AU56" i="25"/>
  <c r="AU65" i="25" s="1"/>
  <c r="AV15" i="23"/>
  <c r="AV15" i="25"/>
  <c r="AV22" i="25" s="1"/>
  <c r="AV23" i="25" s="1"/>
  <c r="AW11" i="23"/>
  <c r="AW11" i="25"/>
  <c r="AW7" i="23"/>
  <c r="AW7" i="25"/>
  <c r="AW6" i="23"/>
  <c r="AW6" i="25"/>
  <c r="AW10" i="23"/>
  <c r="AW10" i="25"/>
  <c r="AW39" i="25" s="1"/>
  <c r="AX4" i="23"/>
  <c r="AX4" i="25"/>
  <c r="AX38" i="25" s="1"/>
  <c r="Y58" i="20"/>
  <c r="Y78" i="20" s="1"/>
  <c r="Y79" i="20" s="1"/>
  <c r="AW75" i="20"/>
  <c r="Y69" i="20"/>
  <c r="Y70" i="20" s="1"/>
  <c r="Z68" i="20" s="1"/>
  <c r="Z72" i="20" s="1"/>
  <c r="AV41" i="20"/>
  <c r="AV46" i="20" s="1"/>
  <c r="AV15" i="20"/>
  <c r="AV15" i="19"/>
  <c r="AW6" i="20"/>
  <c r="AW85" i="20" s="1"/>
  <c r="AW6" i="19"/>
  <c r="AW10" i="20"/>
  <c r="AW10" i="19"/>
  <c r="AW7" i="20"/>
  <c r="AW7" i="19"/>
  <c r="AW11" i="20"/>
  <c r="AW11" i="19"/>
  <c r="AX4" i="20"/>
  <c r="AX91" i="20" s="1"/>
  <c r="AX93" i="20" s="1"/>
  <c r="AX4" i="19"/>
  <c r="AW13" i="3"/>
  <c r="AX5" i="3"/>
  <c r="AW14" i="3"/>
  <c r="AU67" i="23" l="1"/>
  <c r="AT69" i="23"/>
  <c r="AT74" i="23"/>
  <c r="AT75" i="23" s="1"/>
  <c r="AW48" i="23"/>
  <c r="AV47" i="25"/>
  <c r="AV25" i="27" s="1"/>
  <c r="AW40" i="23"/>
  <c r="AW86" i="20"/>
  <c r="AW26" i="25"/>
  <c r="AW36" i="26"/>
  <c r="AV50" i="25"/>
  <c r="AV27" i="25"/>
  <c r="AV24" i="27" s="1"/>
  <c r="AV57" i="23" s="1"/>
  <c r="AV62" i="23" s="1"/>
  <c r="AV64" i="23" s="1"/>
  <c r="AW14" i="27"/>
  <c r="AW14" i="26"/>
  <c r="AU57" i="25"/>
  <c r="AU62" i="25"/>
  <c r="AU66" i="25" s="1"/>
  <c r="AU26" i="27" s="1"/>
  <c r="AX5" i="27"/>
  <c r="AX5" i="26"/>
  <c r="AX21" i="26" s="1"/>
  <c r="AW20" i="25"/>
  <c r="AW21" i="25" s="1"/>
  <c r="AW35" i="25"/>
  <c r="AW33" i="25"/>
  <c r="AW32" i="25"/>
  <c r="AW34" i="25"/>
  <c r="AW40" i="25"/>
  <c r="AW13" i="27"/>
  <c r="AW13" i="26"/>
  <c r="Y80" i="20"/>
  <c r="Z77" i="20" s="1"/>
  <c r="Z82" i="20" s="1"/>
  <c r="Z96" i="20" s="1"/>
  <c r="Z98" i="20" s="1"/>
  <c r="Z48" i="20" s="1"/>
  <c r="Y29" i="26"/>
  <c r="AW14" i="23"/>
  <c r="AW14" i="25"/>
  <c r="AX5" i="23"/>
  <c r="AX5" i="25"/>
  <c r="AW13" i="23"/>
  <c r="AW13" i="25"/>
  <c r="Y59" i="20"/>
  <c r="Y61" i="20" s="1"/>
  <c r="Y64" i="20" s="1"/>
  <c r="AW95" i="20"/>
  <c r="AW28" i="20"/>
  <c r="AW40" i="20" s="1"/>
  <c r="AW24" i="20"/>
  <c r="AW36" i="20" s="1"/>
  <c r="AW27" i="20"/>
  <c r="AW39" i="20" s="1"/>
  <c r="AW23" i="20"/>
  <c r="AW35" i="20" s="1"/>
  <c r="AW103" i="20" s="1"/>
  <c r="AW29" i="23" s="1"/>
  <c r="AW25" i="20"/>
  <c r="AW37" i="20" s="1"/>
  <c r="AW21" i="20"/>
  <c r="AW33" i="20" s="1"/>
  <c r="AW19" i="20"/>
  <c r="AW31" i="20" s="1"/>
  <c r="AW22" i="20"/>
  <c r="AW34" i="20" s="1"/>
  <c r="AW26" i="20"/>
  <c r="AW38" i="20" s="1"/>
  <c r="AW20" i="20"/>
  <c r="AW32" i="20" s="1"/>
  <c r="AX5" i="20"/>
  <c r="AX5" i="19"/>
  <c r="AW14" i="20"/>
  <c r="AW14" i="19"/>
  <c r="AW13" i="20"/>
  <c r="AW13" i="19"/>
  <c r="AX7" i="3"/>
  <c r="AW15" i="3"/>
  <c r="AY4" i="3"/>
  <c r="AX10" i="3"/>
  <c r="AX11" i="3"/>
  <c r="AX6" i="3"/>
  <c r="AU27" i="27" l="1"/>
  <c r="AU58" i="23"/>
  <c r="AU68" i="23" s="1"/>
  <c r="AU70" i="23" s="1"/>
  <c r="AW61" i="23"/>
  <c r="AV63" i="23"/>
  <c r="AV73" i="23"/>
  <c r="AW45" i="25"/>
  <c r="Z88" i="20"/>
  <c r="Z47" i="20" s="1"/>
  <c r="Z49" i="20" s="1"/>
  <c r="Z53" i="20" s="1"/>
  <c r="AX22" i="26"/>
  <c r="AX23" i="26"/>
  <c r="AX24" i="26" s="1"/>
  <c r="AW15" i="27"/>
  <c r="AW15" i="26"/>
  <c r="AW36" i="25"/>
  <c r="AW43" i="25"/>
  <c r="AX11" i="27"/>
  <c r="AX11" i="26"/>
  <c r="AX7" i="27"/>
  <c r="AX7" i="26"/>
  <c r="AX35" i="26" s="1"/>
  <c r="AW44" i="25"/>
  <c r="AY4" i="27"/>
  <c r="AY4" i="26"/>
  <c r="AX6" i="27"/>
  <c r="AX6" i="26"/>
  <c r="AX10" i="27"/>
  <c r="AX10" i="26"/>
  <c r="AW59" i="25"/>
  <c r="AW46" i="25"/>
  <c r="AV53" i="25"/>
  <c r="AV56" i="25"/>
  <c r="AV65" i="25" s="1"/>
  <c r="AV55" i="25"/>
  <c r="AV64" i="25" s="1"/>
  <c r="AV54" i="25"/>
  <c r="AV63" i="25" s="1"/>
  <c r="AX11" i="23"/>
  <c r="AX11" i="25"/>
  <c r="AX10" i="23"/>
  <c r="AX10" i="25"/>
  <c r="AX39" i="25" s="1"/>
  <c r="AY4" i="23"/>
  <c r="AY4" i="25"/>
  <c r="AY38" i="25" s="1"/>
  <c r="AX7" i="23"/>
  <c r="AX7" i="25"/>
  <c r="AX6" i="23"/>
  <c r="AX6" i="25"/>
  <c r="AW15" i="23"/>
  <c r="AW15" i="25"/>
  <c r="AW22" i="25" s="1"/>
  <c r="AW23" i="25" s="1"/>
  <c r="Y62" i="20"/>
  <c r="AX75" i="20"/>
  <c r="AW41" i="20"/>
  <c r="AW46" i="20" s="1"/>
  <c r="AW15" i="20"/>
  <c r="AW15" i="19"/>
  <c r="AX11" i="20"/>
  <c r="AX11" i="19"/>
  <c r="AX10" i="19"/>
  <c r="AX10" i="20"/>
  <c r="AX6" i="20"/>
  <c r="AX85" i="20" s="1"/>
  <c r="AX6" i="19"/>
  <c r="AX7" i="20"/>
  <c r="AX7" i="19"/>
  <c r="AY4" i="20"/>
  <c r="AY91" i="20" s="1"/>
  <c r="AY93" i="20" s="1"/>
  <c r="AY4" i="19"/>
  <c r="AX14" i="3"/>
  <c r="AX13" i="3"/>
  <c r="AY5" i="3"/>
  <c r="AX36" i="26" l="1"/>
  <c r="AV67" i="23"/>
  <c r="AU69" i="23"/>
  <c r="AU74" i="23"/>
  <c r="AU75" i="23" s="1"/>
  <c r="Z102" i="20"/>
  <c r="Z104" i="20" s="1"/>
  <c r="AX48" i="23"/>
  <c r="AX40" i="23"/>
  <c r="AX26" i="25"/>
  <c r="AX40" i="25"/>
  <c r="AX59" i="25" s="1"/>
  <c r="AV57" i="25"/>
  <c r="AV62" i="25"/>
  <c r="AV66" i="25" s="1"/>
  <c r="AV26" i="27" s="1"/>
  <c r="AW50" i="25"/>
  <c r="AW27" i="25"/>
  <c r="AW24" i="27" s="1"/>
  <c r="AW57" i="23" s="1"/>
  <c r="AW62" i="23" s="1"/>
  <c r="AW64" i="23" s="1"/>
  <c r="AX14" i="27"/>
  <c r="AX14" i="26"/>
  <c r="AW47" i="25"/>
  <c r="AW25" i="27" s="1"/>
  <c r="AX13" i="27"/>
  <c r="AX13" i="26"/>
  <c r="AY5" i="27"/>
  <c r="AY5" i="26"/>
  <c r="AY21" i="26" s="1"/>
  <c r="AX20" i="25"/>
  <c r="AX21" i="25" s="1"/>
  <c r="AX35" i="25"/>
  <c r="AX34" i="25"/>
  <c r="AX33" i="25"/>
  <c r="AX32" i="25"/>
  <c r="AY5" i="23"/>
  <c r="AY5" i="25"/>
  <c r="AX13" i="23"/>
  <c r="AX13" i="25"/>
  <c r="AX14" i="23"/>
  <c r="AX14" i="25"/>
  <c r="AX86" i="20"/>
  <c r="AX95" i="20"/>
  <c r="Z55" i="20"/>
  <c r="Z69" i="20" s="1"/>
  <c r="Z70" i="20" s="1"/>
  <c r="AA68" i="20" s="1"/>
  <c r="AA72" i="20" s="1"/>
  <c r="AX27" i="20"/>
  <c r="AX39" i="20" s="1"/>
  <c r="AX26" i="20"/>
  <c r="AX38" i="20" s="1"/>
  <c r="AX23" i="20"/>
  <c r="AX35" i="20" s="1"/>
  <c r="AX103" i="20" s="1"/>
  <c r="AX29" i="23" s="1"/>
  <c r="AX25" i="20"/>
  <c r="AX37" i="20" s="1"/>
  <c r="AX24" i="20"/>
  <c r="AX36" i="20" s="1"/>
  <c r="AX28" i="20"/>
  <c r="AX40" i="20" s="1"/>
  <c r="AX20" i="20"/>
  <c r="AX32" i="20" s="1"/>
  <c r="AX19" i="20"/>
  <c r="AX31" i="20" s="1"/>
  <c r="AX21" i="20"/>
  <c r="AX33" i="20" s="1"/>
  <c r="AX22" i="20"/>
  <c r="AX34" i="20" s="1"/>
  <c r="AX13" i="20"/>
  <c r="AX13" i="19"/>
  <c r="AY5" i="20"/>
  <c r="AY5" i="19"/>
  <c r="AX14" i="20"/>
  <c r="AX14" i="19"/>
  <c r="AX15" i="3"/>
  <c r="AY6" i="3"/>
  <c r="AZ4" i="3"/>
  <c r="AY11" i="3"/>
  <c r="AY10" i="3"/>
  <c r="AY7" i="3"/>
  <c r="Z23" i="23" l="1"/>
  <c r="AV27" i="27"/>
  <c r="AV58" i="23"/>
  <c r="AV68" i="23" s="1"/>
  <c r="AV70" i="23" s="1"/>
  <c r="AX61" i="23"/>
  <c r="AW73" i="23"/>
  <c r="AW63" i="23"/>
  <c r="AX44" i="25"/>
  <c r="AX46" i="25"/>
  <c r="AX45" i="25"/>
  <c r="AY22" i="26"/>
  <c r="AY23" i="26"/>
  <c r="AY24" i="26" s="1"/>
  <c r="AY7" i="27"/>
  <c r="AY7" i="26"/>
  <c r="AY35" i="26" s="1"/>
  <c r="AY10" i="27"/>
  <c r="AY10" i="26"/>
  <c r="AX15" i="27"/>
  <c r="AX15" i="26"/>
  <c r="AW56" i="25"/>
  <c r="AW65" i="25" s="1"/>
  <c r="AW55" i="25"/>
  <c r="AW64" i="25" s="1"/>
  <c r="AW54" i="25"/>
  <c r="AW63" i="25" s="1"/>
  <c r="AW53" i="25"/>
  <c r="AZ4" i="27"/>
  <c r="AZ4" i="26"/>
  <c r="AY6" i="27"/>
  <c r="AY6" i="26"/>
  <c r="AY11" i="27"/>
  <c r="AY11" i="26"/>
  <c r="AX36" i="25"/>
  <c r="AX43" i="25"/>
  <c r="AX15" i="23"/>
  <c r="AX15" i="25"/>
  <c r="AX22" i="25" s="1"/>
  <c r="AX23" i="25" s="1"/>
  <c r="AY10" i="23"/>
  <c r="AY10" i="25"/>
  <c r="AY39" i="25" s="1"/>
  <c r="AY11" i="23"/>
  <c r="AY11" i="25"/>
  <c r="AZ4" i="23"/>
  <c r="AZ4" i="25"/>
  <c r="AZ38" i="25" s="1"/>
  <c r="AY7" i="23"/>
  <c r="AY7" i="25"/>
  <c r="AY6" i="23"/>
  <c r="AY6" i="25"/>
  <c r="AY75" i="20"/>
  <c r="Z56" i="20"/>
  <c r="AX41" i="20"/>
  <c r="AX46" i="20" s="1"/>
  <c r="AZ4" i="20"/>
  <c r="AZ91" i="20" s="1"/>
  <c r="AZ93" i="20" s="1"/>
  <c r="AZ4" i="19"/>
  <c r="AY7" i="20"/>
  <c r="AY7" i="19"/>
  <c r="AY6" i="20"/>
  <c r="AY85" i="20" s="1"/>
  <c r="AY6" i="19"/>
  <c r="AY10" i="20"/>
  <c r="AY10" i="19"/>
  <c r="AX15" i="20"/>
  <c r="AX15" i="19"/>
  <c r="AY11" i="20"/>
  <c r="AY11" i="19"/>
  <c r="AY13" i="3"/>
  <c r="AZ5" i="3"/>
  <c r="AY14" i="3"/>
  <c r="AW67" i="23" l="1"/>
  <c r="AV69" i="23"/>
  <c r="AV74" i="23"/>
  <c r="AV75" i="23" s="1"/>
  <c r="AX47" i="25"/>
  <c r="AX25" i="27" s="1"/>
  <c r="AY48" i="23"/>
  <c r="AY40" i="23"/>
  <c r="AY36" i="26"/>
  <c r="AZ5" i="27"/>
  <c r="AZ5" i="26"/>
  <c r="AZ21" i="26" s="1"/>
  <c r="AZ22" i="26" s="1"/>
  <c r="AX50" i="25"/>
  <c r="AX27" i="25"/>
  <c r="AX24" i="27" s="1"/>
  <c r="AX57" i="23" s="1"/>
  <c r="AX62" i="23" s="1"/>
  <c r="AX64" i="23" s="1"/>
  <c r="AY14" i="27"/>
  <c r="AY14" i="26"/>
  <c r="AY34" i="25"/>
  <c r="AY35" i="25"/>
  <c r="AY20" i="25"/>
  <c r="AY21" i="25" s="1"/>
  <c r="AY32" i="25"/>
  <c r="AY33" i="25"/>
  <c r="AY13" i="27"/>
  <c r="AY13" i="26"/>
  <c r="AY26" i="25"/>
  <c r="AY40" i="25"/>
  <c r="AW57" i="25"/>
  <c r="AW62" i="25"/>
  <c r="AW66" i="25" s="1"/>
  <c r="AW26" i="27" s="1"/>
  <c r="AY13" i="23"/>
  <c r="AY13" i="25"/>
  <c r="AY14" i="23"/>
  <c r="AY14" i="25"/>
  <c r="AZ5" i="23"/>
  <c r="AZ5" i="25"/>
  <c r="AY86" i="20"/>
  <c r="Z58" i="20"/>
  <c r="Z78" i="20" s="1"/>
  <c r="Z79" i="20" s="1"/>
  <c r="AY95" i="20"/>
  <c r="AY28" i="20"/>
  <c r="AY40" i="20" s="1"/>
  <c r="AY27" i="20"/>
  <c r="AY39" i="20" s="1"/>
  <c r="AY25" i="20"/>
  <c r="AY37" i="20" s="1"/>
  <c r="AY26" i="20"/>
  <c r="AY38" i="20" s="1"/>
  <c r="AY20" i="20"/>
  <c r="AY32" i="20" s="1"/>
  <c r="AY24" i="20"/>
  <c r="AY36" i="20" s="1"/>
  <c r="AY21" i="20"/>
  <c r="AY33" i="20" s="1"/>
  <c r="AY23" i="20"/>
  <c r="AY35" i="20" s="1"/>
  <c r="AY103" i="20" s="1"/>
  <c r="AY29" i="23" s="1"/>
  <c r="AY22" i="20"/>
  <c r="AY34" i="20" s="1"/>
  <c r="AY19" i="20"/>
  <c r="AY31" i="20" s="1"/>
  <c r="AY14" i="20"/>
  <c r="AY14" i="19"/>
  <c r="AZ5" i="19"/>
  <c r="AZ5" i="20"/>
  <c r="AY13" i="20"/>
  <c r="AY13" i="19"/>
  <c r="AZ6" i="3"/>
  <c r="BA4" i="3"/>
  <c r="AZ10" i="3"/>
  <c r="AZ11" i="3"/>
  <c r="AY15" i="3"/>
  <c r="AZ7" i="3"/>
  <c r="AY61" i="23" l="1"/>
  <c r="AX63" i="23"/>
  <c r="AX73" i="23"/>
  <c r="AW27" i="27"/>
  <c r="AW58" i="23"/>
  <c r="AW68" i="23" s="1"/>
  <c r="AW70" i="23" s="1"/>
  <c r="AY45" i="25"/>
  <c r="AY44" i="25"/>
  <c r="AZ6" i="27"/>
  <c r="AZ6" i="26"/>
  <c r="AX56" i="25"/>
  <c r="AX65" i="25" s="1"/>
  <c r="AX55" i="25"/>
  <c r="AX64" i="25" s="1"/>
  <c r="AX54" i="25"/>
  <c r="AX63" i="25" s="1"/>
  <c r="AX53" i="25"/>
  <c r="AZ10" i="27"/>
  <c r="AZ10" i="26"/>
  <c r="Z80" i="20"/>
  <c r="AA77" i="20" s="1"/>
  <c r="AA82" i="20" s="1"/>
  <c r="AA96" i="20" s="1"/>
  <c r="AA98" i="20" s="1"/>
  <c r="AA48" i="20" s="1"/>
  <c r="Z29" i="26"/>
  <c r="AY15" i="27"/>
  <c r="AY15" i="26"/>
  <c r="AZ11" i="27"/>
  <c r="AZ11" i="26"/>
  <c r="AY36" i="25"/>
  <c r="AY43" i="25"/>
  <c r="AZ7" i="27"/>
  <c r="AZ7" i="26"/>
  <c r="AZ35" i="26" s="1"/>
  <c r="BA4" i="27"/>
  <c r="BA4" i="26"/>
  <c r="AY59" i="25"/>
  <c r="AY46" i="25"/>
  <c r="AZ23" i="26"/>
  <c r="AZ24" i="26" s="1"/>
  <c r="AZ7" i="23"/>
  <c r="AZ7" i="25"/>
  <c r="AY15" i="23"/>
  <c r="AY15" i="25"/>
  <c r="AY22" i="25" s="1"/>
  <c r="AY23" i="25" s="1"/>
  <c r="BA4" i="23"/>
  <c r="BA4" i="25"/>
  <c r="BA38" i="25" s="1"/>
  <c r="AZ6" i="23"/>
  <c r="AZ6" i="25"/>
  <c r="AZ11" i="23"/>
  <c r="AZ11" i="25"/>
  <c r="AZ10" i="23"/>
  <c r="AZ10" i="25"/>
  <c r="AZ39" i="25" s="1"/>
  <c r="Z59" i="20"/>
  <c r="Z61" i="20" s="1"/>
  <c r="Z64" i="20" s="1"/>
  <c r="AZ75" i="20"/>
  <c r="AY41" i="20"/>
  <c r="AY46" i="20" s="1"/>
  <c r="AZ7" i="20"/>
  <c r="AZ7" i="19"/>
  <c r="AZ6" i="20"/>
  <c r="AZ85" i="20" s="1"/>
  <c r="AZ6" i="19"/>
  <c r="BA4" i="20"/>
  <c r="BA91" i="20" s="1"/>
  <c r="BA93" i="20" s="1"/>
  <c r="BA4" i="19"/>
  <c r="AY15" i="20"/>
  <c r="AY15" i="19"/>
  <c r="AZ11" i="20"/>
  <c r="AZ11" i="19"/>
  <c r="AZ10" i="20"/>
  <c r="AZ10" i="19"/>
  <c r="AZ13" i="3"/>
  <c r="AZ14" i="3"/>
  <c r="BA5" i="3"/>
  <c r="AZ95" i="20" l="1"/>
  <c r="AW74" i="23"/>
  <c r="AW75" i="23" s="1"/>
  <c r="AW69" i="23"/>
  <c r="AX67" i="23"/>
  <c r="AZ40" i="23"/>
  <c r="AZ48" i="23"/>
  <c r="AA88" i="20"/>
  <c r="AA47" i="20" s="1"/>
  <c r="AA49" i="20" s="1"/>
  <c r="AA53" i="20" s="1"/>
  <c r="AZ36" i="26"/>
  <c r="AZ40" i="25"/>
  <c r="AZ59" i="25" s="1"/>
  <c r="AZ26" i="25"/>
  <c r="AY47" i="25"/>
  <c r="AY25" i="27" s="1"/>
  <c r="AX57" i="25"/>
  <c r="AX62" i="25"/>
  <c r="AX66" i="25" s="1"/>
  <c r="AX26" i="27" s="1"/>
  <c r="AZ14" i="27"/>
  <c r="AZ14" i="26"/>
  <c r="AY50" i="25"/>
  <c r="AY27" i="25"/>
  <c r="AY24" i="27" s="1"/>
  <c r="AY57" i="23" s="1"/>
  <c r="AY62" i="23" s="1"/>
  <c r="AY64" i="23" s="1"/>
  <c r="BA5" i="27"/>
  <c r="BA5" i="26"/>
  <c r="BA21" i="26" s="1"/>
  <c r="AZ13" i="27"/>
  <c r="AZ13" i="26"/>
  <c r="AZ20" i="25"/>
  <c r="AZ21" i="25" s="1"/>
  <c r="AZ32" i="25"/>
  <c r="AZ33" i="25"/>
  <c r="AZ34" i="25"/>
  <c r="AZ35" i="25"/>
  <c r="AZ13" i="23"/>
  <c r="AZ13" i="25"/>
  <c r="AZ14" i="23"/>
  <c r="AZ14" i="25"/>
  <c r="BA5" i="23"/>
  <c r="BA5" i="25"/>
  <c r="AZ86" i="20"/>
  <c r="Z62" i="20"/>
  <c r="AZ28" i="20"/>
  <c r="AZ40" i="20" s="1"/>
  <c r="AZ26" i="20"/>
  <c r="AZ38" i="20" s="1"/>
  <c r="AZ22" i="20"/>
  <c r="AZ34" i="20" s="1"/>
  <c r="AZ27" i="20"/>
  <c r="AZ39" i="20" s="1"/>
  <c r="AZ23" i="20"/>
  <c r="AZ35" i="20" s="1"/>
  <c r="AZ103" i="20" s="1"/>
  <c r="AZ29" i="23" s="1"/>
  <c r="AZ24" i="20"/>
  <c r="AZ36" i="20" s="1"/>
  <c r="AZ25" i="20"/>
  <c r="AZ37" i="20" s="1"/>
  <c r="AZ21" i="20"/>
  <c r="AZ33" i="20" s="1"/>
  <c r="AZ20" i="20"/>
  <c r="AZ32" i="20" s="1"/>
  <c r="AZ19" i="20"/>
  <c r="AZ31" i="20" s="1"/>
  <c r="AZ14" i="20"/>
  <c r="AZ14" i="19"/>
  <c r="BA5" i="20"/>
  <c r="BA5" i="19"/>
  <c r="AZ13" i="20"/>
  <c r="AZ13" i="19"/>
  <c r="BA6" i="3"/>
  <c r="BB4" i="3"/>
  <c r="BA10" i="3"/>
  <c r="BA11" i="3"/>
  <c r="BA7" i="3"/>
  <c r="AZ15" i="3"/>
  <c r="AA102" i="20" l="1"/>
  <c r="AX27" i="27"/>
  <c r="AX58" i="23"/>
  <c r="AX68" i="23" s="1"/>
  <c r="AX70" i="23" s="1"/>
  <c r="AZ61" i="23"/>
  <c r="AY63" i="23"/>
  <c r="AY73" i="23"/>
  <c r="AZ44" i="25"/>
  <c r="AZ45" i="25"/>
  <c r="AZ46" i="25"/>
  <c r="BA22" i="26"/>
  <c r="BA23" i="26"/>
  <c r="BA24" i="26" s="1"/>
  <c r="BA11" i="27"/>
  <c r="BA11" i="26"/>
  <c r="AZ15" i="27"/>
  <c r="AZ15" i="26"/>
  <c r="BB4" i="27"/>
  <c r="BB4" i="26"/>
  <c r="AZ36" i="25"/>
  <c r="AZ43" i="25"/>
  <c r="BA10" i="27"/>
  <c r="BA10" i="26"/>
  <c r="BA7" i="27"/>
  <c r="BA7" i="26"/>
  <c r="BA35" i="26" s="1"/>
  <c r="BA6" i="27"/>
  <c r="BA6" i="26"/>
  <c r="AY53" i="25"/>
  <c r="AY56" i="25"/>
  <c r="AY65" i="25" s="1"/>
  <c r="AY54" i="25"/>
  <c r="AY63" i="25" s="1"/>
  <c r="AY55" i="25"/>
  <c r="AY64" i="25" s="1"/>
  <c r="AZ15" i="23"/>
  <c r="AZ15" i="25"/>
  <c r="AZ22" i="25" s="1"/>
  <c r="AZ23" i="25" s="1"/>
  <c r="BA11" i="23"/>
  <c r="BA11" i="25"/>
  <c r="BB4" i="23"/>
  <c r="BB4" i="25"/>
  <c r="BB38" i="25" s="1"/>
  <c r="BA7" i="23"/>
  <c r="BA7" i="25"/>
  <c r="BA6" i="23"/>
  <c r="BA6" i="25"/>
  <c r="BA10" i="23"/>
  <c r="BA10" i="25"/>
  <c r="BA39" i="25" s="1"/>
  <c r="BA75" i="20"/>
  <c r="AA23" i="23"/>
  <c r="AA104" i="20"/>
  <c r="AA55" i="20"/>
  <c r="AA69" i="20" s="1"/>
  <c r="AA70" i="20" s="1"/>
  <c r="AB68" i="20" s="1"/>
  <c r="AB72" i="20" s="1"/>
  <c r="AZ41" i="20"/>
  <c r="AZ46" i="20" s="1"/>
  <c r="AZ15" i="20"/>
  <c r="AZ15" i="19"/>
  <c r="BA7" i="20"/>
  <c r="BA7" i="19"/>
  <c r="BA11" i="20"/>
  <c r="BA11" i="19"/>
  <c r="BB4" i="20"/>
  <c r="BB91" i="20" s="1"/>
  <c r="BB93" i="20" s="1"/>
  <c r="BB4" i="19"/>
  <c r="BA6" i="19"/>
  <c r="BA6" i="20"/>
  <c r="BA85" i="20" s="1"/>
  <c r="BA10" i="19"/>
  <c r="BA10" i="20"/>
  <c r="BA13" i="3"/>
  <c r="BA14" i="3"/>
  <c r="BB5" i="3"/>
  <c r="AY67" i="23" l="1"/>
  <c r="AX69" i="23"/>
  <c r="AX74" i="23"/>
  <c r="AX75" i="23" s="1"/>
  <c r="BA40" i="23"/>
  <c r="BA48" i="23"/>
  <c r="AZ47" i="25"/>
  <c r="AZ25" i="27" s="1"/>
  <c r="BA40" i="25"/>
  <c r="BA59" i="25" s="1"/>
  <c r="BB5" i="27"/>
  <c r="BB5" i="26"/>
  <c r="BB21" i="26" s="1"/>
  <c r="BA20" i="25"/>
  <c r="BA21" i="25" s="1"/>
  <c r="BA35" i="25"/>
  <c r="BA46" i="25" s="1"/>
  <c r="BA34" i="25"/>
  <c r="BA32" i="25"/>
  <c r="BA33" i="25"/>
  <c r="BA14" i="27"/>
  <c r="BA14" i="26"/>
  <c r="BA13" i="27"/>
  <c r="BA13" i="26"/>
  <c r="AY57" i="25"/>
  <c r="AY62" i="25"/>
  <c r="AY66" i="25" s="1"/>
  <c r="AY26" i="27" s="1"/>
  <c r="BA36" i="26"/>
  <c r="AZ27" i="25"/>
  <c r="AZ24" i="27" s="1"/>
  <c r="AZ57" i="23" s="1"/>
  <c r="AZ62" i="23" s="1"/>
  <c r="AZ64" i="23" s="1"/>
  <c r="AZ50" i="25"/>
  <c r="BA26" i="25"/>
  <c r="BB5" i="23"/>
  <c r="BB5" i="25"/>
  <c r="BA13" i="23"/>
  <c r="BA13" i="25"/>
  <c r="BA14" i="23"/>
  <c r="BA14" i="25"/>
  <c r="BA95" i="20"/>
  <c r="BA86" i="20"/>
  <c r="AA56" i="20"/>
  <c r="AA58" i="20" s="1"/>
  <c r="AA78" i="20" s="1"/>
  <c r="AA79" i="20" s="1"/>
  <c r="BA28" i="20"/>
  <c r="BA40" i="20" s="1"/>
  <c r="BA24" i="20"/>
  <c r="BA36" i="20" s="1"/>
  <c r="BA23" i="20"/>
  <c r="BA35" i="20" s="1"/>
  <c r="BA103" i="20" s="1"/>
  <c r="BA29" i="23" s="1"/>
  <c r="BA21" i="20"/>
  <c r="BA33" i="20" s="1"/>
  <c r="BA19" i="20"/>
  <c r="BA31" i="20" s="1"/>
  <c r="BA27" i="20"/>
  <c r="BA39" i="20" s="1"/>
  <c r="BA25" i="20"/>
  <c r="BA37" i="20" s="1"/>
  <c r="BA22" i="20"/>
  <c r="BA34" i="20" s="1"/>
  <c r="BA20" i="20"/>
  <c r="BA32" i="20" s="1"/>
  <c r="BA26" i="20"/>
  <c r="BA38" i="20" s="1"/>
  <c r="BB5" i="20"/>
  <c r="BB5" i="19"/>
  <c r="BA14" i="19"/>
  <c r="BA14" i="20"/>
  <c r="BA13" i="20"/>
  <c r="BA13" i="19"/>
  <c r="BB6" i="3"/>
  <c r="BB10" i="3"/>
  <c r="BB11" i="3"/>
  <c r="BC4" i="3"/>
  <c r="BA15" i="3"/>
  <c r="BB7" i="3"/>
  <c r="BA61" i="23" l="1"/>
  <c r="AZ73" i="23"/>
  <c r="AZ63" i="23"/>
  <c r="AY27" i="27"/>
  <c r="AY58" i="23"/>
  <c r="AY68" i="23" s="1"/>
  <c r="AY70" i="23" s="1"/>
  <c r="BA45" i="25"/>
  <c r="BA44" i="25"/>
  <c r="AA80" i="20"/>
  <c r="AB77" i="20" s="1"/>
  <c r="AB82" i="20" s="1"/>
  <c r="AB96" i="20" s="1"/>
  <c r="AB98" i="20" s="1"/>
  <c r="AB48" i="20" s="1"/>
  <c r="AA29" i="26"/>
  <c r="BB11" i="27"/>
  <c r="BB11" i="26"/>
  <c r="BB7" i="27"/>
  <c r="BB7" i="26"/>
  <c r="BB35" i="26" s="1"/>
  <c r="BB10" i="27"/>
  <c r="BB10" i="26"/>
  <c r="BB22" i="26"/>
  <c r="AZ56" i="25"/>
  <c r="AZ65" i="25" s="1"/>
  <c r="AZ53" i="25"/>
  <c r="AZ55" i="25"/>
  <c r="AZ64" i="25" s="1"/>
  <c r="AZ54" i="25"/>
  <c r="AZ63" i="25" s="1"/>
  <c r="BC4" i="27"/>
  <c r="BC4" i="26"/>
  <c r="BA36" i="25"/>
  <c r="BA43" i="25"/>
  <c r="BA15" i="27"/>
  <c r="BA15" i="26"/>
  <c r="BB6" i="27"/>
  <c r="BB6" i="26"/>
  <c r="BB23" i="26"/>
  <c r="BB24" i="26" s="1"/>
  <c r="BB11" i="23"/>
  <c r="BB11" i="25"/>
  <c r="BB10" i="23"/>
  <c r="BB10" i="25"/>
  <c r="BB39" i="25" s="1"/>
  <c r="BA15" i="23"/>
  <c r="BA15" i="25"/>
  <c r="BA22" i="25" s="1"/>
  <c r="BA23" i="25" s="1"/>
  <c r="BB6" i="23"/>
  <c r="BB6" i="25"/>
  <c r="BB7" i="23"/>
  <c r="BB7" i="25"/>
  <c r="BC4" i="23"/>
  <c r="BC4" i="25"/>
  <c r="BC38" i="25" s="1"/>
  <c r="BB75" i="20"/>
  <c r="AA59" i="20"/>
  <c r="BA41" i="20"/>
  <c r="BA46" i="20" s="1"/>
  <c r="BA15" i="20"/>
  <c r="BA15" i="19"/>
  <c r="BC4" i="20"/>
  <c r="BC91" i="20" s="1"/>
  <c r="BC93" i="20" s="1"/>
  <c r="BC4" i="19"/>
  <c r="BB7" i="20"/>
  <c r="BB7" i="19"/>
  <c r="BB10" i="20"/>
  <c r="BB10" i="19"/>
  <c r="BB6" i="20"/>
  <c r="BB85" i="20" s="1"/>
  <c r="BB6" i="19"/>
  <c r="BB11" i="20"/>
  <c r="BB11" i="19"/>
  <c r="BB13" i="3"/>
  <c r="BC5" i="3"/>
  <c r="BB14" i="3"/>
  <c r="AZ67" i="23" l="1"/>
  <c r="AY74" i="23"/>
  <c r="AY75" i="23" s="1"/>
  <c r="AY69" i="23"/>
  <c r="BB26" i="25"/>
  <c r="BB36" i="26"/>
  <c r="BB48" i="23"/>
  <c r="BA47" i="25"/>
  <c r="BA25" i="27" s="1"/>
  <c r="AB88" i="20"/>
  <c r="AB47" i="20" s="1"/>
  <c r="AB49" i="20" s="1"/>
  <c r="AB53" i="20" s="1"/>
  <c r="BB40" i="23"/>
  <c r="BB40" i="25"/>
  <c r="BB59" i="25" s="1"/>
  <c r="BA50" i="25"/>
  <c r="BA27" i="25"/>
  <c r="BA24" i="27" s="1"/>
  <c r="BA57" i="23" s="1"/>
  <c r="BA62" i="23" s="1"/>
  <c r="BA64" i="23" s="1"/>
  <c r="BC5" i="27"/>
  <c r="BC5" i="26"/>
  <c r="BC21" i="26" s="1"/>
  <c r="BB14" i="27"/>
  <c r="BB14" i="26"/>
  <c r="BB13" i="27"/>
  <c r="BB13" i="26"/>
  <c r="BB20" i="25"/>
  <c r="BB21" i="25" s="1"/>
  <c r="BB35" i="25"/>
  <c r="BB34" i="25"/>
  <c r="BB32" i="25"/>
  <c r="BB33" i="25"/>
  <c r="AZ57" i="25"/>
  <c r="AZ62" i="25"/>
  <c r="AZ66" i="25" s="1"/>
  <c r="AZ26" i="27" s="1"/>
  <c r="BB14" i="23"/>
  <c r="BB14" i="25"/>
  <c r="BC5" i="23"/>
  <c r="BC5" i="25"/>
  <c r="BB13" i="23"/>
  <c r="BB13" i="25"/>
  <c r="BB95" i="20"/>
  <c r="BB86" i="20"/>
  <c r="AA61" i="20"/>
  <c r="AA64" i="20" s="1"/>
  <c r="BB27" i="20"/>
  <c r="BB39" i="20" s="1"/>
  <c r="BB26" i="20"/>
  <c r="BB38" i="20" s="1"/>
  <c r="BB23" i="20"/>
  <c r="BB35" i="20" s="1"/>
  <c r="BB103" i="20" s="1"/>
  <c r="BB29" i="23" s="1"/>
  <c r="BB25" i="20"/>
  <c r="BB37" i="20" s="1"/>
  <c r="BB24" i="20"/>
  <c r="BB36" i="20" s="1"/>
  <c r="BB28" i="20"/>
  <c r="BB40" i="20" s="1"/>
  <c r="BB22" i="20"/>
  <c r="BB34" i="20" s="1"/>
  <c r="BB19" i="20"/>
  <c r="BB31" i="20" s="1"/>
  <c r="BB20" i="20"/>
  <c r="BB32" i="20" s="1"/>
  <c r="BB21" i="20"/>
  <c r="BB33" i="20" s="1"/>
  <c r="BC5" i="20"/>
  <c r="BC5" i="19"/>
  <c r="BB14" i="20"/>
  <c r="BB14" i="19"/>
  <c r="BB13" i="19"/>
  <c r="BB13" i="20"/>
  <c r="BC6" i="3"/>
  <c r="BC7" i="3"/>
  <c r="BB15" i="3"/>
  <c r="BD4" i="3"/>
  <c r="BC11" i="3"/>
  <c r="BC10" i="3"/>
  <c r="AB102" i="20" l="1"/>
  <c r="AZ27" i="27"/>
  <c r="AZ58" i="23"/>
  <c r="AZ68" i="23" s="1"/>
  <c r="AZ70" i="23" s="1"/>
  <c r="BA73" i="23"/>
  <c r="BA63" i="23"/>
  <c r="BB61" i="23"/>
  <c r="BB45" i="25"/>
  <c r="BB46" i="25"/>
  <c r="BB44" i="25"/>
  <c r="BC23" i="26"/>
  <c r="BC24" i="26" s="1"/>
  <c r="BC22" i="26"/>
  <c r="BB15" i="27"/>
  <c r="BB15" i="26"/>
  <c r="BC7" i="27"/>
  <c r="BC7" i="26"/>
  <c r="BC35" i="26" s="1"/>
  <c r="BD4" i="27"/>
  <c r="BD4" i="26"/>
  <c r="BB36" i="25"/>
  <c r="BB43" i="25"/>
  <c r="BC10" i="27"/>
  <c r="BC10" i="26"/>
  <c r="BC11" i="27"/>
  <c r="BC11" i="26"/>
  <c r="BC6" i="27"/>
  <c r="BC6" i="26"/>
  <c r="BA56" i="25"/>
  <c r="BA65" i="25" s="1"/>
  <c r="BA55" i="25"/>
  <c r="BA64" i="25" s="1"/>
  <c r="BA54" i="25"/>
  <c r="BA63" i="25" s="1"/>
  <c r="BA53" i="25"/>
  <c r="BC6" i="23"/>
  <c r="BC6" i="25"/>
  <c r="BB15" i="23"/>
  <c r="BB15" i="25"/>
  <c r="BB22" i="25" s="1"/>
  <c r="BB23" i="25" s="1"/>
  <c r="BC11" i="23"/>
  <c r="BC11" i="25"/>
  <c r="BD4" i="23"/>
  <c r="BD4" i="25"/>
  <c r="BD38" i="25" s="1"/>
  <c r="BC10" i="23"/>
  <c r="BC10" i="25"/>
  <c r="BC39" i="25" s="1"/>
  <c r="BC7" i="23"/>
  <c r="BC7" i="25"/>
  <c r="BC75" i="20"/>
  <c r="AA62" i="20"/>
  <c r="AB55" i="20"/>
  <c r="AB69" i="20" s="1"/>
  <c r="AB70" i="20" s="1"/>
  <c r="AC68" i="20" s="1"/>
  <c r="AC72" i="20" s="1"/>
  <c r="AB23" i="23"/>
  <c r="AB104" i="20"/>
  <c r="BB41" i="20"/>
  <c r="BB46" i="20" s="1"/>
  <c r="BC7" i="20"/>
  <c r="BC7" i="19"/>
  <c r="BC6" i="20"/>
  <c r="BC85" i="20" s="1"/>
  <c r="BC6" i="19"/>
  <c r="BD4" i="20"/>
  <c r="BD91" i="20" s="1"/>
  <c r="BD93" i="20" s="1"/>
  <c r="BD4" i="19"/>
  <c r="BC10" i="20"/>
  <c r="BC95" i="20" s="1"/>
  <c r="BC10" i="19"/>
  <c r="BC11" i="19"/>
  <c r="BC11" i="20"/>
  <c r="BB15" i="20"/>
  <c r="BB15" i="19"/>
  <c r="BC13" i="3"/>
  <c r="BC14" i="3"/>
  <c r="BD5" i="3"/>
  <c r="BA67" i="23" l="1"/>
  <c r="AZ74" i="23"/>
  <c r="AZ75" i="23" s="1"/>
  <c r="AZ69" i="23"/>
  <c r="BC48" i="23"/>
  <c r="BB47" i="25"/>
  <c r="BB25" i="27" s="1"/>
  <c r="BC40" i="23"/>
  <c r="BB50" i="25"/>
  <c r="BB27" i="25"/>
  <c r="BB24" i="27" s="1"/>
  <c r="BB57" i="23" s="1"/>
  <c r="BB62" i="23" s="1"/>
  <c r="BB64" i="23" s="1"/>
  <c r="BD5" i="27"/>
  <c r="BD5" i="26"/>
  <c r="BD21" i="26" s="1"/>
  <c r="BC35" i="25"/>
  <c r="BC34" i="25"/>
  <c r="BC20" i="25"/>
  <c r="BC21" i="25" s="1"/>
  <c r="BC33" i="25"/>
  <c r="BC32" i="25"/>
  <c r="BC40" i="25"/>
  <c r="BC26" i="25"/>
  <c r="BA57" i="25"/>
  <c r="BA62" i="25"/>
  <c r="BA66" i="25" s="1"/>
  <c r="BA26" i="27" s="1"/>
  <c r="BC36" i="26"/>
  <c r="BC14" i="27"/>
  <c r="BC14" i="26"/>
  <c r="BC13" i="27"/>
  <c r="BC13" i="26"/>
  <c r="BC13" i="23"/>
  <c r="BC13" i="25"/>
  <c r="BC14" i="23"/>
  <c r="BC14" i="25"/>
  <c r="BD5" i="23"/>
  <c r="BD5" i="25"/>
  <c r="BC86" i="20"/>
  <c r="AB56" i="20"/>
  <c r="BC25" i="20"/>
  <c r="BC37" i="20" s="1"/>
  <c r="BC24" i="20"/>
  <c r="BC36" i="20" s="1"/>
  <c r="BC23" i="20"/>
  <c r="BC35" i="20" s="1"/>
  <c r="BC103" i="20" s="1"/>
  <c r="BC29" i="23" s="1"/>
  <c r="BC28" i="20"/>
  <c r="BC40" i="20" s="1"/>
  <c r="BC27" i="20"/>
  <c r="BC39" i="20" s="1"/>
  <c r="BC20" i="20"/>
  <c r="BC32" i="20" s="1"/>
  <c r="BC19" i="20"/>
  <c r="BC31" i="20" s="1"/>
  <c r="BC26" i="20"/>
  <c r="BC38" i="20" s="1"/>
  <c r="BC21" i="20"/>
  <c r="BC33" i="20" s="1"/>
  <c r="BC22" i="20"/>
  <c r="BC34" i="20" s="1"/>
  <c r="BC13" i="20"/>
  <c r="BC13" i="19"/>
  <c r="BD5" i="19"/>
  <c r="BD5" i="20"/>
  <c r="BC14" i="20"/>
  <c r="BC14" i="19"/>
  <c r="BD6" i="3"/>
  <c r="BC15" i="3"/>
  <c r="BD7" i="3"/>
  <c r="BE4" i="3"/>
  <c r="BD10" i="3"/>
  <c r="BD11" i="3"/>
  <c r="BA27" i="27" l="1"/>
  <c r="BA58" i="23"/>
  <c r="BA68" i="23" s="1"/>
  <c r="BA70" i="23" s="1"/>
  <c r="BC61" i="23"/>
  <c r="BB73" i="23"/>
  <c r="BB63" i="23"/>
  <c r="BC44" i="25"/>
  <c r="BD22" i="26"/>
  <c r="BD23" i="26"/>
  <c r="BD24" i="26" s="1"/>
  <c r="BC45" i="25"/>
  <c r="BC46" i="25"/>
  <c r="BD6" i="27"/>
  <c r="BD6" i="26"/>
  <c r="BE4" i="27"/>
  <c r="BE4" i="26"/>
  <c r="BD7" i="27"/>
  <c r="BD7" i="26"/>
  <c r="BD35" i="26" s="1"/>
  <c r="BD10" i="27"/>
  <c r="BD10" i="26"/>
  <c r="BC36" i="25"/>
  <c r="BC43" i="25"/>
  <c r="BD11" i="27"/>
  <c r="BD11" i="26"/>
  <c r="BC15" i="27"/>
  <c r="BC15" i="26"/>
  <c r="BC59" i="25"/>
  <c r="BB56" i="25"/>
  <c r="BB65" i="25" s="1"/>
  <c r="BB55" i="25"/>
  <c r="BB64" i="25" s="1"/>
  <c r="BB54" i="25"/>
  <c r="BB63" i="25" s="1"/>
  <c r="BB53" i="25"/>
  <c r="BD11" i="23"/>
  <c r="BD11" i="25"/>
  <c r="BE4" i="23"/>
  <c r="BE4" i="25"/>
  <c r="BE38" i="25" s="1"/>
  <c r="BD7" i="23"/>
  <c r="BD7" i="25"/>
  <c r="BC15" i="23"/>
  <c r="BC15" i="25"/>
  <c r="BC22" i="25" s="1"/>
  <c r="BC23" i="25" s="1"/>
  <c r="BD10" i="23"/>
  <c r="BD10" i="25"/>
  <c r="BD39" i="25" s="1"/>
  <c r="BD6" i="23"/>
  <c r="BD6" i="25"/>
  <c r="BD75" i="20"/>
  <c r="AB58" i="20"/>
  <c r="AB78" i="20" s="1"/>
  <c r="AB79" i="20" s="1"/>
  <c r="BC41" i="20"/>
  <c r="BC46" i="20" s="1"/>
  <c r="BD11" i="19"/>
  <c r="BD11" i="20"/>
  <c r="BD10" i="20"/>
  <c r="BD10" i="19"/>
  <c r="BC15" i="20"/>
  <c r="BC15" i="19"/>
  <c r="BD6" i="19"/>
  <c r="BD6" i="20"/>
  <c r="BD85" i="20" s="1"/>
  <c r="BE4" i="19"/>
  <c r="BE4" i="20"/>
  <c r="BE91" i="20" s="1"/>
  <c r="BE93" i="20" s="1"/>
  <c r="BD7" i="20"/>
  <c r="BD7" i="19"/>
  <c r="BD13" i="3"/>
  <c r="BD14" i="3"/>
  <c r="BE5" i="3"/>
  <c r="BA74" i="23" l="1"/>
  <c r="BA75" i="23" s="1"/>
  <c r="BB67" i="23"/>
  <c r="BA69" i="23"/>
  <c r="BD40" i="23"/>
  <c r="BD48" i="23"/>
  <c r="BD26" i="25"/>
  <c r="BC47" i="25"/>
  <c r="BC25" i="27" s="1"/>
  <c r="BD36" i="26"/>
  <c r="BC50" i="25"/>
  <c r="BC27" i="25"/>
  <c r="BC24" i="27" s="1"/>
  <c r="BC57" i="23" s="1"/>
  <c r="BC62" i="23" s="1"/>
  <c r="BC64" i="23" s="1"/>
  <c r="BD14" i="27"/>
  <c r="BD14" i="26"/>
  <c r="BD40" i="25"/>
  <c r="BD86" i="20"/>
  <c r="BD13" i="27"/>
  <c r="BD13" i="26"/>
  <c r="BE5" i="27"/>
  <c r="BE5" i="26"/>
  <c r="BE21" i="26" s="1"/>
  <c r="BE22" i="26" s="1"/>
  <c r="AB80" i="20"/>
  <c r="AC77" i="20" s="1"/>
  <c r="AC88" i="20" s="1"/>
  <c r="AC47" i="20" s="1"/>
  <c r="AB29" i="26"/>
  <c r="BD20" i="25"/>
  <c r="BD21" i="25" s="1"/>
  <c r="BD33" i="25"/>
  <c r="BD34" i="25"/>
  <c r="BD35" i="25"/>
  <c r="BD32" i="25"/>
  <c r="BB57" i="25"/>
  <c r="BB62" i="25"/>
  <c r="BB66" i="25" s="1"/>
  <c r="BB26" i="27" s="1"/>
  <c r="BD13" i="23"/>
  <c r="BD13" i="25"/>
  <c r="BE5" i="23"/>
  <c r="BE5" i="25"/>
  <c r="BD14" i="23"/>
  <c r="BD14" i="25"/>
  <c r="BD95" i="20"/>
  <c r="AB59" i="20"/>
  <c r="BD28" i="20"/>
  <c r="BD40" i="20" s="1"/>
  <c r="BD27" i="20"/>
  <c r="BD39" i="20" s="1"/>
  <c r="BD25" i="20"/>
  <c r="BD37" i="20" s="1"/>
  <c r="BD26" i="20"/>
  <c r="BD38" i="20" s="1"/>
  <c r="BD22" i="20"/>
  <c r="BD34" i="20" s="1"/>
  <c r="BD23" i="20"/>
  <c r="BD35" i="20" s="1"/>
  <c r="BD103" i="20" s="1"/>
  <c r="BD29" i="23" s="1"/>
  <c r="BD24" i="20"/>
  <c r="BD36" i="20" s="1"/>
  <c r="BD21" i="20"/>
  <c r="BD33" i="20" s="1"/>
  <c r="BD20" i="20"/>
  <c r="BD32" i="20" s="1"/>
  <c r="BD19" i="20"/>
  <c r="BD31" i="20" s="1"/>
  <c r="BD14" i="20"/>
  <c r="BD14" i="19"/>
  <c r="BE5" i="19"/>
  <c r="BE5" i="20"/>
  <c r="BD13" i="20"/>
  <c r="BD13" i="19"/>
  <c r="BE7" i="3"/>
  <c r="BD15" i="3"/>
  <c r="BF4" i="3"/>
  <c r="BE10" i="3"/>
  <c r="BE11" i="3"/>
  <c r="BE6" i="3"/>
  <c r="BB27" i="27" l="1"/>
  <c r="BB58" i="23"/>
  <c r="BB68" i="23" s="1"/>
  <c r="BB70" i="23" s="1"/>
  <c r="BD61" i="23"/>
  <c r="BC63" i="23"/>
  <c r="BC73" i="23"/>
  <c r="AC82" i="20"/>
  <c r="AC96" i="20" s="1"/>
  <c r="AC98" i="20" s="1"/>
  <c r="AC48" i="20" s="1"/>
  <c r="AC102" i="20" s="1"/>
  <c r="BD46" i="25"/>
  <c r="BD45" i="25"/>
  <c r="BD44" i="25"/>
  <c r="BE10" i="27"/>
  <c r="BE10" i="26"/>
  <c r="BF4" i="27"/>
  <c r="BF4" i="26"/>
  <c r="BE6" i="27"/>
  <c r="BE6" i="26"/>
  <c r="BD59" i="25"/>
  <c r="BD36" i="25"/>
  <c r="BD43" i="25"/>
  <c r="BD15" i="27"/>
  <c r="BD15" i="26"/>
  <c r="BE11" i="27"/>
  <c r="BE11" i="26"/>
  <c r="BE7" i="27"/>
  <c r="BE7" i="26"/>
  <c r="BE35" i="26" s="1"/>
  <c r="BE23" i="26"/>
  <c r="BE24" i="26" s="1"/>
  <c r="BC53" i="25"/>
  <c r="BC55" i="25"/>
  <c r="BC64" i="25" s="1"/>
  <c r="BC54" i="25"/>
  <c r="BC63" i="25" s="1"/>
  <c r="BC56" i="25"/>
  <c r="BC65" i="25" s="1"/>
  <c r="BE7" i="23"/>
  <c r="BE7" i="25"/>
  <c r="BE10" i="23"/>
  <c r="BE10" i="25"/>
  <c r="BE39" i="25" s="1"/>
  <c r="BE6" i="23"/>
  <c r="BE6" i="25"/>
  <c r="BD15" i="23"/>
  <c r="BD15" i="25"/>
  <c r="BD22" i="25" s="1"/>
  <c r="BD23" i="25" s="1"/>
  <c r="BE11" i="23"/>
  <c r="BE11" i="25"/>
  <c r="BF4" i="23"/>
  <c r="BF4" i="25"/>
  <c r="BF38" i="25" s="1"/>
  <c r="AB61" i="20"/>
  <c r="AB64" i="20" s="1"/>
  <c r="BE75" i="20"/>
  <c r="BD41" i="20"/>
  <c r="BD46" i="20" s="1"/>
  <c r="BD15" i="20"/>
  <c r="BD15" i="19"/>
  <c r="BE11" i="20"/>
  <c r="BE11" i="19"/>
  <c r="BE10" i="20"/>
  <c r="BE10" i="19"/>
  <c r="BE6" i="20"/>
  <c r="BE85" i="20" s="1"/>
  <c r="BE6" i="19"/>
  <c r="BE7" i="19"/>
  <c r="BE7" i="20"/>
  <c r="BF4" i="20"/>
  <c r="BF91" i="20" s="1"/>
  <c r="BF93" i="20" s="1"/>
  <c r="BF4" i="19"/>
  <c r="BE14" i="3"/>
  <c r="BE13" i="3"/>
  <c r="BF5" i="3"/>
  <c r="BE26" i="25" l="1"/>
  <c r="AC49" i="20"/>
  <c r="AC53" i="20" s="1"/>
  <c r="BC67" i="23"/>
  <c r="BB69" i="23"/>
  <c r="BB74" i="23"/>
  <c r="BB75" i="23" s="1"/>
  <c r="BE40" i="23"/>
  <c r="BE48" i="23"/>
  <c r="BD47" i="25"/>
  <c r="BD25" i="27" s="1"/>
  <c r="BE13" i="27"/>
  <c r="BE13" i="26"/>
  <c r="BD50" i="25"/>
  <c r="BD27" i="25"/>
  <c r="BD24" i="27" s="1"/>
  <c r="BD57" i="23" s="1"/>
  <c r="BD62" i="23" s="1"/>
  <c r="BD64" i="23" s="1"/>
  <c r="BE14" i="27"/>
  <c r="BE14" i="26"/>
  <c r="BE20" i="25"/>
  <c r="BE21" i="25" s="1"/>
  <c r="BE32" i="25"/>
  <c r="BE33" i="25"/>
  <c r="BE34" i="25"/>
  <c r="BE35" i="25"/>
  <c r="BC57" i="25"/>
  <c r="BC62" i="25"/>
  <c r="BC66" i="25" s="1"/>
  <c r="BC26" i="27" s="1"/>
  <c r="BE40" i="25"/>
  <c r="BF5" i="27"/>
  <c r="BF5" i="26"/>
  <c r="BF21" i="26" s="1"/>
  <c r="BE36" i="26"/>
  <c r="BE95" i="20"/>
  <c r="BE13" i="23"/>
  <c r="BE13" i="25"/>
  <c r="BE14" i="23"/>
  <c r="BE14" i="25"/>
  <c r="BF5" i="23"/>
  <c r="BF5" i="25"/>
  <c r="BE86" i="20"/>
  <c r="AB62" i="20"/>
  <c r="AC55" i="20"/>
  <c r="AC23" i="23"/>
  <c r="AC104" i="20"/>
  <c r="BE28" i="20"/>
  <c r="BE40" i="20" s="1"/>
  <c r="BE24" i="20"/>
  <c r="BE36" i="20" s="1"/>
  <c r="BE27" i="20"/>
  <c r="BE39" i="20" s="1"/>
  <c r="BE26" i="20"/>
  <c r="BE38" i="20" s="1"/>
  <c r="BE21" i="20"/>
  <c r="BE33" i="20" s="1"/>
  <c r="BE19" i="20"/>
  <c r="BE31" i="20" s="1"/>
  <c r="BE25" i="20"/>
  <c r="BE37" i="20" s="1"/>
  <c r="BE22" i="20"/>
  <c r="BE34" i="20" s="1"/>
  <c r="BE20" i="20"/>
  <c r="BE32" i="20" s="1"/>
  <c r="BE23" i="20"/>
  <c r="BE35" i="20" s="1"/>
  <c r="BE103" i="20" s="1"/>
  <c r="BE29" i="23" s="1"/>
  <c r="BE13" i="20"/>
  <c r="BE13" i="19"/>
  <c r="BF5" i="20"/>
  <c r="BF5" i="19"/>
  <c r="BE15" i="3"/>
  <c r="BE14" i="20"/>
  <c r="BE14" i="19"/>
  <c r="BG4" i="3"/>
  <c r="BF10" i="3"/>
  <c r="BF11" i="3"/>
  <c r="BF6" i="3"/>
  <c r="BF7" i="3"/>
  <c r="BE61" i="23" l="1"/>
  <c r="BD63" i="23"/>
  <c r="BD73" i="23"/>
  <c r="BC27" i="27"/>
  <c r="BC58" i="23"/>
  <c r="BC68" i="23" s="1"/>
  <c r="BC70" i="23" s="1"/>
  <c r="BE59" i="25"/>
  <c r="BE45" i="25"/>
  <c r="BD53" i="25"/>
  <c r="BD56" i="25"/>
  <c r="BD65" i="25" s="1"/>
  <c r="BD55" i="25"/>
  <c r="BD64" i="25" s="1"/>
  <c r="BD54" i="25"/>
  <c r="BD63" i="25" s="1"/>
  <c r="BF11" i="27"/>
  <c r="BF11" i="26"/>
  <c r="BF22" i="26"/>
  <c r="BE44" i="25"/>
  <c r="BF10" i="27"/>
  <c r="BF10" i="26"/>
  <c r="BE15" i="27"/>
  <c r="BE15" i="26"/>
  <c r="BE36" i="25"/>
  <c r="BE43" i="25"/>
  <c r="BF6" i="27"/>
  <c r="BF6" i="26"/>
  <c r="BF7" i="27"/>
  <c r="BF7" i="26"/>
  <c r="BF35" i="26" s="1"/>
  <c r="BF36" i="26" s="1"/>
  <c r="BG4" i="27"/>
  <c r="BG4" i="26"/>
  <c r="BF23" i="26"/>
  <c r="BF24" i="26" s="1"/>
  <c r="BE46" i="25"/>
  <c r="BF10" i="23"/>
  <c r="BF10" i="25"/>
  <c r="BF39" i="25" s="1"/>
  <c r="BE15" i="23"/>
  <c r="BE15" i="25"/>
  <c r="BE22" i="25" s="1"/>
  <c r="BE23" i="25" s="1"/>
  <c r="BF6" i="23"/>
  <c r="BF6" i="25"/>
  <c r="BF11" i="23"/>
  <c r="BF11" i="25"/>
  <c r="BF7" i="23"/>
  <c r="BF7" i="25"/>
  <c r="BG4" i="23"/>
  <c r="BG4" i="25"/>
  <c r="BG38" i="25" s="1"/>
  <c r="BF75" i="20"/>
  <c r="AC69" i="20"/>
  <c r="AC70" i="20" s="1"/>
  <c r="AD68" i="20" s="1"/>
  <c r="AD72" i="20" s="1"/>
  <c r="AC56" i="20"/>
  <c r="BE41" i="20"/>
  <c r="BE46" i="20" s="1"/>
  <c r="BG4" i="20"/>
  <c r="BG91" i="20" s="1"/>
  <c r="BG93" i="20" s="1"/>
  <c r="BG4" i="19"/>
  <c r="BF6" i="20"/>
  <c r="BF85" i="20" s="1"/>
  <c r="BF6" i="19"/>
  <c r="BF11" i="20"/>
  <c r="BF11" i="19"/>
  <c r="BF7" i="20"/>
  <c r="BF7" i="19"/>
  <c r="BF10" i="20"/>
  <c r="BF10" i="19"/>
  <c r="BE15" i="20"/>
  <c r="BE15" i="19"/>
  <c r="BG5" i="3"/>
  <c r="BF13" i="3"/>
  <c r="BF14" i="3"/>
  <c r="BC74" i="23" l="1"/>
  <c r="BC75" i="23" s="1"/>
  <c r="BD67" i="23"/>
  <c r="BC69" i="23"/>
  <c r="BF48" i="23"/>
  <c r="BF40" i="23"/>
  <c r="BF40" i="25"/>
  <c r="BF59" i="25" s="1"/>
  <c r="BE50" i="25"/>
  <c r="BE27" i="25"/>
  <c r="BE24" i="27" s="1"/>
  <c r="BE57" i="23" s="1"/>
  <c r="BE62" i="23" s="1"/>
  <c r="BE64" i="23" s="1"/>
  <c r="BD57" i="25"/>
  <c r="BD62" i="25"/>
  <c r="BD66" i="25" s="1"/>
  <c r="BD26" i="27" s="1"/>
  <c r="BF20" i="25"/>
  <c r="BF21" i="25" s="1"/>
  <c r="BF34" i="25"/>
  <c r="BF33" i="25"/>
  <c r="BF35" i="25"/>
  <c r="BF32" i="25"/>
  <c r="BF26" i="25"/>
  <c r="BE47" i="25"/>
  <c r="BE25" i="27" s="1"/>
  <c r="BG5" i="27"/>
  <c r="BG5" i="26"/>
  <c r="BG21" i="26" s="1"/>
  <c r="BG22" i="26" s="1"/>
  <c r="BF14" i="27"/>
  <c r="BF14" i="26"/>
  <c r="BF13" i="27"/>
  <c r="BF13" i="26"/>
  <c r="BF14" i="23"/>
  <c r="BF14" i="25"/>
  <c r="BF13" i="23"/>
  <c r="BF13" i="25"/>
  <c r="BG5" i="23"/>
  <c r="BG5" i="25"/>
  <c r="BF95" i="20"/>
  <c r="BF86" i="20"/>
  <c r="AC58" i="20"/>
  <c r="AC59" i="20" s="1"/>
  <c r="AC61" i="20" s="1"/>
  <c r="AC62" i="20" s="1"/>
  <c r="BF27" i="20"/>
  <c r="BF39" i="20" s="1"/>
  <c r="BF28" i="20"/>
  <c r="BF40" i="20" s="1"/>
  <c r="BF26" i="20"/>
  <c r="BF38" i="20" s="1"/>
  <c r="BF23" i="20"/>
  <c r="BF35" i="20" s="1"/>
  <c r="BF103" i="20" s="1"/>
  <c r="BF29" i="23" s="1"/>
  <c r="BF25" i="20"/>
  <c r="BF37" i="20" s="1"/>
  <c r="BF21" i="20"/>
  <c r="BF33" i="20" s="1"/>
  <c r="BF24" i="20"/>
  <c r="BF36" i="20" s="1"/>
  <c r="BF22" i="20"/>
  <c r="BF34" i="20" s="1"/>
  <c r="BF20" i="20"/>
  <c r="BF32" i="20" s="1"/>
  <c r="BF19" i="20"/>
  <c r="BF31" i="20" s="1"/>
  <c r="BF14" i="20"/>
  <c r="BF14" i="19"/>
  <c r="BF13" i="20"/>
  <c r="BF13" i="19"/>
  <c r="BG5" i="20"/>
  <c r="BG5" i="19"/>
  <c r="BG6" i="3"/>
  <c r="BF15" i="3"/>
  <c r="BH4" i="3"/>
  <c r="BG11" i="3"/>
  <c r="BG10" i="3"/>
  <c r="BG7" i="3"/>
  <c r="BE63" i="23" l="1"/>
  <c r="BF61" i="23"/>
  <c r="BE73" i="23"/>
  <c r="BD27" i="27"/>
  <c r="BD58" i="23"/>
  <c r="BD68" i="23" s="1"/>
  <c r="BD70" i="23" s="1"/>
  <c r="BF44" i="25"/>
  <c r="BF46" i="25"/>
  <c r="BF45" i="25"/>
  <c r="BG23" i="26"/>
  <c r="BG24" i="26" s="1"/>
  <c r="BG6" i="27"/>
  <c r="BG6" i="26"/>
  <c r="BH4" i="27"/>
  <c r="BH4" i="26"/>
  <c r="BG10" i="27"/>
  <c r="BG10" i="26"/>
  <c r="BG11" i="27"/>
  <c r="BG11" i="26"/>
  <c r="BG7" i="27"/>
  <c r="BG7" i="26"/>
  <c r="BG35" i="26" s="1"/>
  <c r="BF15" i="27"/>
  <c r="BF15" i="26"/>
  <c r="BF36" i="25"/>
  <c r="BF43" i="25"/>
  <c r="BE56" i="25"/>
  <c r="BE65" i="25" s="1"/>
  <c r="BE55" i="25"/>
  <c r="BE64" i="25" s="1"/>
  <c r="BE54" i="25"/>
  <c r="BE63" i="25" s="1"/>
  <c r="BE53" i="25"/>
  <c r="BF15" i="23"/>
  <c r="BF15" i="25"/>
  <c r="BF22" i="25" s="1"/>
  <c r="BF23" i="25" s="1"/>
  <c r="BG10" i="23"/>
  <c r="BG10" i="25"/>
  <c r="BG39" i="25" s="1"/>
  <c r="BG6" i="23"/>
  <c r="BG6" i="25"/>
  <c r="BH4" i="23"/>
  <c r="BH4" i="25"/>
  <c r="BH38" i="25" s="1"/>
  <c r="BG7" i="23"/>
  <c r="BG7" i="25"/>
  <c r="BG11" i="23"/>
  <c r="BG11" i="25"/>
  <c r="BG75" i="20"/>
  <c r="AC78" i="20"/>
  <c r="AC79" i="20" s="1"/>
  <c r="AC64" i="20"/>
  <c r="BF41" i="20"/>
  <c r="BF46" i="20" s="1"/>
  <c r="BG7" i="20"/>
  <c r="BG7" i="19"/>
  <c r="BG10" i="20"/>
  <c r="BG10" i="19"/>
  <c r="BF15" i="20"/>
  <c r="BF15" i="19"/>
  <c r="BG6" i="20"/>
  <c r="BG85" i="20" s="1"/>
  <c r="BG6" i="19"/>
  <c r="BG11" i="20"/>
  <c r="BG11" i="19"/>
  <c r="BH4" i="20"/>
  <c r="BH91" i="20" s="1"/>
  <c r="BH93" i="20" s="1"/>
  <c r="BH4" i="19"/>
  <c r="BG13" i="3"/>
  <c r="BG14" i="3"/>
  <c r="BH5" i="3"/>
  <c r="BG36" i="26" l="1"/>
  <c r="BG86" i="20"/>
  <c r="BE67" i="23"/>
  <c r="BD69" i="23"/>
  <c r="BD74" i="23"/>
  <c r="BD75" i="23" s="1"/>
  <c r="BG40" i="25"/>
  <c r="BG59" i="25" s="1"/>
  <c r="BG40" i="23"/>
  <c r="BG48" i="23"/>
  <c r="BF47" i="25"/>
  <c r="BF25" i="27" s="1"/>
  <c r="BF50" i="25"/>
  <c r="BF27" i="25"/>
  <c r="BF24" i="27" s="1"/>
  <c r="BF57" i="23" s="1"/>
  <c r="BF62" i="23" s="1"/>
  <c r="BF64" i="23" s="1"/>
  <c r="BF63" i="23" s="1"/>
  <c r="BH5" i="27"/>
  <c r="BH5" i="26"/>
  <c r="BH21" i="26" s="1"/>
  <c r="AC80" i="20"/>
  <c r="AD77" i="20" s="1"/>
  <c r="AD88" i="20" s="1"/>
  <c r="AD47" i="20" s="1"/>
  <c r="AC29" i="26"/>
  <c r="BG13" i="27"/>
  <c r="BG13" i="26"/>
  <c r="BE57" i="25"/>
  <c r="BE62" i="25"/>
  <c r="BE66" i="25" s="1"/>
  <c r="BE26" i="27" s="1"/>
  <c r="BG14" i="27"/>
  <c r="BG14" i="26"/>
  <c r="BG20" i="25"/>
  <c r="BG21" i="25" s="1"/>
  <c r="BG35" i="25"/>
  <c r="BG46" i="25" s="1"/>
  <c r="BG34" i="25"/>
  <c r="BG33" i="25"/>
  <c r="BG44" i="25" s="1"/>
  <c r="BG32" i="25"/>
  <c r="BG26" i="25"/>
  <c r="BH5" i="23"/>
  <c r="BH5" i="25"/>
  <c r="BG14" i="23"/>
  <c r="BG14" i="25"/>
  <c r="BG13" i="23"/>
  <c r="BG13" i="25"/>
  <c r="BG95" i="20"/>
  <c r="BG25" i="20"/>
  <c r="BG37" i="20" s="1"/>
  <c r="BG28" i="20"/>
  <c r="BG40" i="20" s="1"/>
  <c r="BG24" i="20"/>
  <c r="BG36" i="20" s="1"/>
  <c r="BG23" i="20"/>
  <c r="BG35" i="20" s="1"/>
  <c r="BG103" i="20" s="1"/>
  <c r="BG29" i="23" s="1"/>
  <c r="BG20" i="20"/>
  <c r="BG32" i="20" s="1"/>
  <c r="BG26" i="20"/>
  <c r="BG38" i="20" s="1"/>
  <c r="BG22" i="20"/>
  <c r="BG34" i="20" s="1"/>
  <c r="BG19" i="20"/>
  <c r="BG31" i="20" s="1"/>
  <c r="BG27" i="20"/>
  <c r="BG39" i="20" s="1"/>
  <c r="BG21" i="20"/>
  <c r="BG33" i="20" s="1"/>
  <c r="BG14" i="20"/>
  <c r="BG14" i="19"/>
  <c r="BH5" i="19"/>
  <c r="BH5" i="20"/>
  <c r="BG13" i="20"/>
  <c r="BG13" i="19"/>
  <c r="BH6" i="3"/>
  <c r="BG15" i="3"/>
  <c r="BI4" i="3"/>
  <c r="BH10" i="3"/>
  <c r="BH11" i="3"/>
  <c r="BH7" i="3"/>
  <c r="BE27" i="27" l="1"/>
  <c r="BE58" i="23"/>
  <c r="BE68" i="23" s="1"/>
  <c r="BE70" i="23" s="1"/>
  <c r="AD82" i="20"/>
  <c r="AD96" i="20" s="1"/>
  <c r="AD98" i="20" s="1"/>
  <c r="AD48" i="20" s="1"/>
  <c r="AD102" i="20" s="1"/>
  <c r="BG61" i="23"/>
  <c r="BF73" i="23"/>
  <c r="BG45" i="25"/>
  <c r="BH22" i="26"/>
  <c r="BH23" i="26"/>
  <c r="BH24" i="26" s="1"/>
  <c r="BH6" i="27"/>
  <c r="BH6" i="26"/>
  <c r="BI4" i="27"/>
  <c r="BI4" i="26"/>
  <c r="BH11" i="27"/>
  <c r="BH11" i="26"/>
  <c r="BH10" i="27"/>
  <c r="BH10" i="26"/>
  <c r="BH7" i="27"/>
  <c r="BH7" i="26"/>
  <c r="BH35" i="26" s="1"/>
  <c r="BG15" i="27"/>
  <c r="BG15" i="26"/>
  <c r="BG36" i="25"/>
  <c r="BG43" i="25"/>
  <c r="BG47" i="25" s="1"/>
  <c r="BG25" i="27" s="1"/>
  <c r="BF56" i="25"/>
  <c r="BF65" i="25" s="1"/>
  <c r="BF55" i="25"/>
  <c r="BF64" i="25" s="1"/>
  <c r="BF54" i="25"/>
  <c r="BF63" i="25" s="1"/>
  <c r="BF53" i="25"/>
  <c r="BI4" i="23"/>
  <c r="BI4" i="25"/>
  <c r="BI38" i="25" s="1"/>
  <c r="BG15" i="23"/>
  <c r="BG15" i="25"/>
  <c r="BG22" i="25" s="1"/>
  <c r="BG23" i="25" s="1"/>
  <c r="BH11" i="23"/>
  <c r="BH11" i="25"/>
  <c r="BH6" i="23"/>
  <c r="BH6" i="25"/>
  <c r="BH7" i="23"/>
  <c r="BH7" i="25"/>
  <c r="BH10" i="23"/>
  <c r="BH10" i="25"/>
  <c r="BH39" i="25" s="1"/>
  <c r="BH75" i="20"/>
  <c r="BG41" i="20"/>
  <c r="BG46" i="20" s="1"/>
  <c r="BI4" i="20"/>
  <c r="BI91" i="20" s="1"/>
  <c r="BI93" i="20" s="1"/>
  <c r="BI4" i="19"/>
  <c r="BH7" i="20"/>
  <c r="BH7" i="19"/>
  <c r="BG15" i="20"/>
  <c r="BG15" i="19"/>
  <c r="BH11" i="20"/>
  <c r="BH11" i="19"/>
  <c r="BH6" i="20"/>
  <c r="BH85" i="20" s="1"/>
  <c r="BH6" i="19"/>
  <c r="BH10" i="20"/>
  <c r="BH10" i="19"/>
  <c r="BH13" i="3"/>
  <c r="BH14" i="3"/>
  <c r="BI5" i="3"/>
  <c r="AD49" i="20" l="1"/>
  <c r="AD53" i="20" s="1"/>
  <c r="BE74" i="23"/>
  <c r="BE75" i="23" s="1"/>
  <c r="BE69" i="23"/>
  <c r="BF67" i="23"/>
  <c r="BH40" i="23"/>
  <c r="BH48" i="23"/>
  <c r="BH40" i="25"/>
  <c r="BH59" i="25" s="1"/>
  <c r="BH26" i="25"/>
  <c r="BG50" i="25"/>
  <c r="BG27" i="25"/>
  <c r="BG24" i="27" s="1"/>
  <c r="BG57" i="23" s="1"/>
  <c r="BG62" i="23" s="1"/>
  <c r="BG64" i="23" s="1"/>
  <c r="BI5" i="27"/>
  <c r="BI5" i="26"/>
  <c r="BI21" i="26" s="1"/>
  <c r="BH13" i="27"/>
  <c r="BH13" i="26"/>
  <c r="BF57" i="25"/>
  <c r="BF62" i="25"/>
  <c r="BF66" i="25" s="1"/>
  <c r="BF26" i="27" s="1"/>
  <c r="BH14" i="27"/>
  <c r="BH14" i="26"/>
  <c r="BH20" i="25"/>
  <c r="BH21" i="25" s="1"/>
  <c r="BH35" i="25"/>
  <c r="BH34" i="25"/>
  <c r="BH32" i="25"/>
  <c r="BH33" i="25"/>
  <c r="BH44" i="25" s="1"/>
  <c r="BH36" i="26"/>
  <c r="BI5" i="23"/>
  <c r="BI5" i="25"/>
  <c r="BH14" i="23"/>
  <c r="BH14" i="25"/>
  <c r="BH13" i="23"/>
  <c r="BH13" i="25"/>
  <c r="BH95" i="20"/>
  <c r="AD23" i="23"/>
  <c r="AD104" i="20"/>
  <c r="BH86" i="20"/>
  <c r="AD55" i="20"/>
  <c r="AD69" i="20" s="1"/>
  <c r="AD70" i="20" s="1"/>
  <c r="AE68" i="20" s="1"/>
  <c r="AE72" i="20" s="1"/>
  <c r="BH24" i="20"/>
  <c r="BH36" i="20" s="1"/>
  <c r="BH23" i="20"/>
  <c r="BH35" i="20" s="1"/>
  <c r="BH103" i="20" s="1"/>
  <c r="BH29" i="23" s="1"/>
  <c r="BH25" i="20"/>
  <c r="BH37" i="20" s="1"/>
  <c r="BH22" i="20"/>
  <c r="BH34" i="20" s="1"/>
  <c r="BH27" i="20"/>
  <c r="BH39" i="20" s="1"/>
  <c r="BH19" i="20"/>
  <c r="BH31" i="20" s="1"/>
  <c r="BH26" i="20"/>
  <c r="BH38" i="20" s="1"/>
  <c r="BH20" i="20"/>
  <c r="BH32" i="20" s="1"/>
  <c r="BH21" i="20"/>
  <c r="BH33" i="20" s="1"/>
  <c r="BH28" i="20"/>
  <c r="BH40" i="20" s="1"/>
  <c r="BI5" i="20"/>
  <c r="BI5" i="19"/>
  <c r="BH14" i="20"/>
  <c r="BH14" i="19"/>
  <c r="BH13" i="20"/>
  <c r="BH13" i="19"/>
  <c r="BI6" i="3"/>
  <c r="BI7" i="3"/>
  <c r="BH15" i="3"/>
  <c r="BJ4" i="3"/>
  <c r="BI10" i="3"/>
  <c r="BI11" i="3"/>
  <c r="BH61" i="23" l="1"/>
  <c r="BG63" i="23"/>
  <c r="BG73" i="23"/>
  <c r="BF27" i="27"/>
  <c r="BF58" i="23"/>
  <c r="BF68" i="23" s="1"/>
  <c r="BF70" i="23" s="1"/>
  <c r="BF69" i="23" s="1"/>
  <c r="BH45" i="25"/>
  <c r="BH46" i="25"/>
  <c r="BH36" i="25"/>
  <c r="BH43" i="25"/>
  <c r="BJ4" i="27"/>
  <c r="BJ4" i="26"/>
  <c r="BI23" i="26"/>
  <c r="BI24" i="26" s="1"/>
  <c r="BH15" i="27"/>
  <c r="BH15" i="26"/>
  <c r="BI11" i="27"/>
  <c r="BI11" i="26"/>
  <c r="BI7" i="27"/>
  <c r="BI7" i="26"/>
  <c r="BI35" i="26" s="1"/>
  <c r="BI10" i="27"/>
  <c r="BI10" i="26"/>
  <c r="BI6" i="27"/>
  <c r="BI6" i="26"/>
  <c r="BI22" i="26"/>
  <c r="BG53" i="25"/>
  <c r="BG56" i="25"/>
  <c r="BG65" i="25" s="1"/>
  <c r="BG55" i="25"/>
  <c r="BG64" i="25" s="1"/>
  <c r="BG54" i="25"/>
  <c r="BG63" i="25" s="1"/>
  <c r="BI6" i="23"/>
  <c r="BI6" i="25"/>
  <c r="BH15" i="23"/>
  <c r="BH15" i="25"/>
  <c r="BH22" i="25" s="1"/>
  <c r="BH23" i="25" s="1"/>
  <c r="BI10" i="23"/>
  <c r="BI10" i="25"/>
  <c r="BI39" i="25" s="1"/>
  <c r="BJ4" i="23"/>
  <c r="BJ4" i="25"/>
  <c r="BJ38" i="25" s="1"/>
  <c r="BI11" i="23"/>
  <c r="BI11" i="25"/>
  <c r="BI7" i="23"/>
  <c r="BI7" i="25"/>
  <c r="BI75" i="20"/>
  <c r="AD56" i="20"/>
  <c r="BH41" i="20"/>
  <c r="BH46" i="20" s="1"/>
  <c r="BI11" i="20"/>
  <c r="BI11" i="19"/>
  <c r="BI10" i="20"/>
  <c r="BI10" i="19"/>
  <c r="BI6" i="19"/>
  <c r="BI6" i="20"/>
  <c r="BI85" i="20" s="1"/>
  <c r="BJ4" i="20"/>
  <c r="BJ91" i="20" s="1"/>
  <c r="BJ93" i="20" s="1"/>
  <c r="BJ4" i="19"/>
  <c r="BI7" i="20"/>
  <c r="BI7" i="19"/>
  <c r="BH15" i="20"/>
  <c r="BH15" i="19"/>
  <c r="BI13" i="3"/>
  <c r="BI14" i="3"/>
  <c r="BJ5" i="3"/>
  <c r="BH47" i="25" l="1"/>
  <c r="BH25" i="27" s="1"/>
  <c r="BG67" i="23"/>
  <c r="BF74" i="23"/>
  <c r="BF75" i="23" s="1"/>
  <c r="BI36" i="26"/>
  <c r="BI48" i="23"/>
  <c r="BI40" i="23"/>
  <c r="BH50" i="25"/>
  <c r="BH27" i="25"/>
  <c r="BH24" i="27" s="1"/>
  <c r="BH57" i="23" s="1"/>
  <c r="BH62" i="23" s="1"/>
  <c r="BH64" i="23" s="1"/>
  <c r="BI20" i="25"/>
  <c r="BI21" i="25" s="1"/>
  <c r="BI32" i="25"/>
  <c r="BI33" i="25"/>
  <c r="BI35" i="25"/>
  <c r="BI34" i="25"/>
  <c r="BJ5" i="27"/>
  <c r="BJ5" i="26"/>
  <c r="BJ21" i="26" s="1"/>
  <c r="BJ23" i="26" s="1"/>
  <c r="BI40" i="25"/>
  <c r="BI26" i="25"/>
  <c r="BI13" i="27"/>
  <c r="BI13" i="26"/>
  <c r="BI14" i="27"/>
  <c r="BI14" i="26"/>
  <c r="BG57" i="25"/>
  <c r="BG62" i="25"/>
  <c r="BG66" i="25" s="1"/>
  <c r="BG26" i="27" s="1"/>
  <c r="BI13" i="23"/>
  <c r="BI13" i="25"/>
  <c r="BJ5" i="23"/>
  <c r="BJ5" i="25"/>
  <c r="BI14" i="23"/>
  <c r="BI14" i="25"/>
  <c r="BI95" i="20"/>
  <c r="AD58" i="20"/>
  <c r="AD78" i="20" s="1"/>
  <c r="AD79" i="20" s="1"/>
  <c r="BI86" i="20"/>
  <c r="BI28" i="20"/>
  <c r="BI40" i="20" s="1"/>
  <c r="BI27" i="20"/>
  <c r="BI39" i="20" s="1"/>
  <c r="BI24" i="20"/>
  <c r="BI36" i="20" s="1"/>
  <c r="BI25" i="20"/>
  <c r="BI37" i="20" s="1"/>
  <c r="BI26" i="20"/>
  <c r="BI38" i="20" s="1"/>
  <c r="BI21" i="20"/>
  <c r="BI33" i="20" s="1"/>
  <c r="BI19" i="20"/>
  <c r="BI31" i="20" s="1"/>
  <c r="BI22" i="20"/>
  <c r="BI34" i="20" s="1"/>
  <c r="BI20" i="20"/>
  <c r="BI32" i="20" s="1"/>
  <c r="BI23" i="20"/>
  <c r="BJ5" i="20"/>
  <c r="BJ5" i="19"/>
  <c r="BI14" i="20"/>
  <c r="BI14" i="19"/>
  <c r="BI13" i="20"/>
  <c r="BI13" i="19"/>
  <c r="BJ7" i="3"/>
  <c r="BI15" i="3"/>
  <c r="BJ6" i="3"/>
  <c r="BJ10" i="3"/>
  <c r="BJ11" i="3"/>
  <c r="BK4" i="3"/>
  <c r="BG27" i="27" l="1"/>
  <c r="BG58" i="23"/>
  <c r="BG68" i="23" s="1"/>
  <c r="BG70" i="23" s="1"/>
  <c r="BG74" i="23" s="1"/>
  <c r="BG75" i="23" s="1"/>
  <c r="BI61" i="23"/>
  <c r="BH73" i="23"/>
  <c r="BH63" i="23"/>
  <c r="BJ6" i="27"/>
  <c r="BJ6" i="26"/>
  <c r="AD80" i="20"/>
  <c r="AE77" i="20" s="1"/>
  <c r="AE88" i="20" s="1"/>
  <c r="AE47" i="20" s="1"/>
  <c r="AD29" i="26"/>
  <c r="BJ22" i="26"/>
  <c r="BK4" i="27"/>
  <c r="BK4" i="26"/>
  <c r="BI44" i="25"/>
  <c r="BJ11" i="27"/>
  <c r="BJ11" i="26"/>
  <c r="BJ7" i="27"/>
  <c r="BJ7" i="26"/>
  <c r="BJ35" i="26" s="1"/>
  <c r="BI36" i="25"/>
  <c r="BI43" i="25"/>
  <c r="BJ24" i="26"/>
  <c r="BI59" i="25"/>
  <c r="BI46" i="25"/>
  <c r="BI15" i="27"/>
  <c r="BI15" i="26"/>
  <c r="BJ10" i="27"/>
  <c r="BJ10" i="26"/>
  <c r="BI45" i="25"/>
  <c r="BH53" i="25"/>
  <c r="BH56" i="25"/>
  <c r="BH65" i="25" s="1"/>
  <c r="BH55" i="25"/>
  <c r="BH64" i="25" s="1"/>
  <c r="BH54" i="25"/>
  <c r="BH63" i="25" s="1"/>
  <c r="BK4" i="23"/>
  <c r="BK4" i="25"/>
  <c r="BK38" i="25" s="1"/>
  <c r="BJ7" i="23"/>
  <c r="BJ7" i="25"/>
  <c r="BJ10" i="23"/>
  <c r="BJ10" i="25"/>
  <c r="BJ39" i="25" s="1"/>
  <c r="BI15" i="23"/>
  <c r="BI15" i="25"/>
  <c r="BI22" i="25" s="1"/>
  <c r="BI23" i="25" s="1"/>
  <c r="BJ11" i="23"/>
  <c r="BJ11" i="25"/>
  <c r="BJ6" i="23"/>
  <c r="BJ6" i="25"/>
  <c r="BJ26" i="25" s="1"/>
  <c r="AD59" i="20"/>
  <c r="AD61" i="20" s="1"/>
  <c r="AD64" i="20" s="1"/>
  <c r="BJ75" i="20"/>
  <c r="BI35" i="20"/>
  <c r="BK4" i="20"/>
  <c r="BK91" i="20" s="1"/>
  <c r="BK93" i="20" s="1"/>
  <c r="BK4" i="19"/>
  <c r="BJ11" i="20"/>
  <c r="BJ11" i="19"/>
  <c r="BJ10" i="20"/>
  <c r="BJ10" i="19"/>
  <c r="BI15" i="20"/>
  <c r="BI15" i="19"/>
  <c r="BJ7" i="20"/>
  <c r="BJ7" i="19"/>
  <c r="BJ6" i="20"/>
  <c r="BJ85" i="20" s="1"/>
  <c r="BJ6" i="19"/>
  <c r="BJ14" i="3"/>
  <c r="BJ13" i="3"/>
  <c r="BK5" i="3"/>
  <c r="BH67" i="23" l="1"/>
  <c r="BG69" i="23"/>
  <c r="BJ40" i="23"/>
  <c r="BJ48" i="23"/>
  <c r="BJ36" i="26"/>
  <c r="AE82" i="20"/>
  <c r="AE96" i="20" s="1"/>
  <c r="AE98" i="20" s="1"/>
  <c r="AE48" i="20" s="1"/>
  <c r="AE49" i="20" s="1"/>
  <c r="AE53" i="20" s="1"/>
  <c r="BI47" i="25"/>
  <c r="BI25" i="27" s="1"/>
  <c r="BJ40" i="25"/>
  <c r="BJ59" i="25" s="1"/>
  <c r="BH57" i="25"/>
  <c r="BH62" i="25"/>
  <c r="BH66" i="25" s="1"/>
  <c r="BH26" i="27" s="1"/>
  <c r="BI50" i="25"/>
  <c r="BI27" i="25"/>
  <c r="BI24" i="27" s="1"/>
  <c r="BI57" i="23" s="1"/>
  <c r="BI62" i="23" s="1"/>
  <c r="BI64" i="23" s="1"/>
  <c r="BJ13" i="27"/>
  <c r="BJ13" i="26"/>
  <c r="BJ14" i="27"/>
  <c r="BJ14" i="26"/>
  <c r="BK5" i="27"/>
  <c r="BK5" i="26"/>
  <c r="BK21" i="26" s="1"/>
  <c r="BK23" i="26" s="1"/>
  <c r="BJ20" i="25"/>
  <c r="BJ21" i="25" s="1"/>
  <c r="BJ35" i="25"/>
  <c r="BJ34" i="25"/>
  <c r="BJ33" i="25"/>
  <c r="BJ32" i="25"/>
  <c r="BJ13" i="23"/>
  <c r="BJ13" i="25"/>
  <c r="BJ14" i="23"/>
  <c r="BJ14" i="25"/>
  <c r="BK5" i="23"/>
  <c r="BK5" i="25"/>
  <c r="BJ95" i="20"/>
  <c r="BI41" i="20"/>
  <c r="BI46" i="20" s="1"/>
  <c r="BI103" i="20"/>
  <c r="BI29" i="23" s="1"/>
  <c r="BJ86" i="20"/>
  <c r="AD62" i="20"/>
  <c r="BJ27" i="20"/>
  <c r="BJ39" i="20" s="1"/>
  <c r="BJ28" i="20"/>
  <c r="BJ40" i="20" s="1"/>
  <c r="BJ26" i="20"/>
  <c r="BJ38" i="20" s="1"/>
  <c r="BJ23" i="20"/>
  <c r="BJ24" i="20"/>
  <c r="BJ36" i="20" s="1"/>
  <c r="BJ21" i="20"/>
  <c r="BJ33" i="20" s="1"/>
  <c r="BJ22" i="20"/>
  <c r="BJ34" i="20" s="1"/>
  <c r="BJ19" i="20"/>
  <c r="BJ31" i="20" s="1"/>
  <c r="BJ20" i="20"/>
  <c r="BJ32" i="20" s="1"/>
  <c r="BJ25" i="20"/>
  <c r="BJ37" i="20" s="1"/>
  <c r="BJ13" i="20"/>
  <c r="BJ13" i="19"/>
  <c r="BK5" i="20"/>
  <c r="BK5" i="19"/>
  <c r="BJ14" i="20"/>
  <c r="BJ14" i="19"/>
  <c r="BJ15" i="3"/>
  <c r="BL4" i="3"/>
  <c r="BK11" i="3"/>
  <c r="BK10" i="3"/>
  <c r="BK7" i="3"/>
  <c r="BK6" i="3"/>
  <c r="BJ61" i="23" l="1"/>
  <c r="BI63" i="23"/>
  <c r="BI73" i="23"/>
  <c r="BH27" i="27"/>
  <c r="BH58" i="23"/>
  <c r="BH68" i="23" s="1"/>
  <c r="BH70" i="23" s="1"/>
  <c r="AE102" i="20"/>
  <c r="AE104" i="20" s="1"/>
  <c r="BJ44" i="25"/>
  <c r="BJ46" i="25"/>
  <c r="BJ45" i="25"/>
  <c r="BK22" i="26"/>
  <c r="BK7" i="27"/>
  <c r="BK7" i="26"/>
  <c r="BK35" i="26" s="1"/>
  <c r="BJ36" i="25"/>
  <c r="BJ43" i="25"/>
  <c r="BK11" i="27"/>
  <c r="BK11" i="26"/>
  <c r="BI56" i="25"/>
  <c r="BI65" i="25" s="1"/>
  <c r="BI55" i="25"/>
  <c r="BI64" i="25" s="1"/>
  <c r="BI54" i="25"/>
  <c r="BI63" i="25" s="1"/>
  <c r="BI53" i="25"/>
  <c r="BJ15" i="27"/>
  <c r="BJ15" i="26"/>
  <c r="BK10" i="27"/>
  <c r="BK10" i="26"/>
  <c r="BK6" i="27"/>
  <c r="BK6" i="26"/>
  <c r="BL4" i="27"/>
  <c r="BL4" i="26"/>
  <c r="BK24" i="26"/>
  <c r="BK11" i="23"/>
  <c r="BK11" i="25"/>
  <c r="BJ15" i="23"/>
  <c r="BJ15" i="25"/>
  <c r="BJ22" i="25" s="1"/>
  <c r="BJ23" i="25" s="1"/>
  <c r="BK6" i="23"/>
  <c r="BK6" i="25"/>
  <c r="BL4" i="23"/>
  <c r="BL4" i="25"/>
  <c r="BL38" i="25" s="1"/>
  <c r="BK7" i="23"/>
  <c r="BK7" i="25"/>
  <c r="BK10" i="23"/>
  <c r="BK10" i="25"/>
  <c r="BK39" i="25" s="1"/>
  <c r="BK75" i="20"/>
  <c r="AE23" i="23"/>
  <c r="AE55" i="20"/>
  <c r="AE69" i="20" s="1"/>
  <c r="AE70" i="20" s="1"/>
  <c r="AF68" i="20" s="1"/>
  <c r="AF72" i="20" s="1"/>
  <c r="BJ35" i="20"/>
  <c r="BK6" i="20"/>
  <c r="BK85" i="20" s="1"/>
  <c r="BK6" i="19"/>
  <c r="BJ15" i="20"/>
  <c r="BJ15" i="19"/>
  <c r="BK10" i="20"/>
  <c r="BK10" i="19"/>
  <c r="BL4" i="19"/>
  <c r="BL4" i="20"/>
  <c r="BL91" i="20" s="1"/>
  <c r="BL93" i="20" s="1"/>
  <c r="BK7" i="20"/>
  <c r="BK7" i="19"/>
  <c r="BK11" i="20"/>
  <c r="BK11" i="19"/>
  <c r="BL5" i="3"/>
  <c r="BK13" i="3"/>
  <c r="BK14" i="3"/>
  <c r="BK95" i="20" l="1"/>
  <c r="BI67" i="23"/>
  <c r="BH74" i="23"/>
  <c r="BH75" i="23" s="1"/>
  <c r="BH69" i="23"/>
  <c r="BK48" i="23"/>
  <c r="BK40" i="23"/>
  <c r="BJ50" i="25"/>
  <c r="BJ27" i="25"/>
  <c r="BJ24" i="27" s="1"/>
  <c r="BJ57" i="23" s="1"/>
  <c r="BJ62" i="23" s="1"/>
  <c r="BJ64" i="23" s="1"/>
  <c r="BK13" i="27"/>
  <c r="BK13" i="26"/>
  <c r="BL5" i="27"/>
  <c r="BL5" i="26"/>
  <c r="BL21" i="26" s="1"/>
  <c r="BL23" i="26" s="1"/>
  <c r="BK20" i="25"/>
  <c r="BK21" i="25" s="1"/>
  <c r="BK35" i="25"/>
  <c r="BK34" i="25"/>
  <c r="BK33" i="25"/>
  <c r="BK32" i="25"/>
  <c r="BK26" i="25"/>
  <c r="BK36" i="26"/>
  <c r="BI57" i="25"/>
  <c r="BI62" i="25"/>
  <c r="BJ47" i="25"/>
  <c r="BJ25" i="27" s="1"/>
  <c r="BK14" i="27"/>
  <c r="BK14" i="26"/>
  <c r="BK40" i="25"/>
  <c r="BL5" i="23"/>
  <c r="BL5" i="25"/>
  <c r="BK14" i="23"/>
  <c r="BK14" i="25"/>
  <c r="BK13" i="23"/>
  <c r="BK13" i="25"/>
  <c r="BK86" i="20"/>
  <c r="AE56" i="20"/>
  <c r="AE58" i="20" s="1"/>
  <c r="BJ41" i="20"/>
  <c r="BJ46" i="20" s="1"/>
  <c r="BJ103" i="20"/>
  <c r="BJ29" i="23" s="1"/>
  <c r="BK28" i="20"/>
  <c r="BK40" i="20" s="1"/>
  <c r="BK25" i="20"/>
  <c r="BK37" i="20" s="1"/>
  <c r="BK26" i="20"/>
  <c r="BK38" i="20" s="1"/>
  <c r="BK27" i="20"/>
  <c r="BK39" i="20" s="1"/>
  <c r="BK20" i="20"/>
  <c r="BK32" i="20" s="1"/>
  <c r="BK23" i="20"/>
  <c r="BK24" i="20"/>
  <c r="BK36" i="20" s="1"/>
  <c r="BK19" i="20"/>
  <c r="BK31" i="20" s="1"/>
  <c r="BK21" i="20"/>
  <c r="BK33" i="20" s="1"/>
  <c r="BK22" i="20"/>
  <c r="BK34" i="20" s="1"/>
  <c r="BK14" i="20"/>
  <c r="BK14" i="19"/>
  <c r="BK13" i="20"/>
  <c r="BK13" i="19"/>
  <c r="BL5" i="19"/>
  <c r="BL5" i="20"/>
  <c r="BL6" i="3"/>
  <c r="BL7" i="3"/>
  <c r="BK15" i="3"/>
  <c r="BM4" i="3"/>
  <c r="BL10" i="3"/>
  <c r="BL11" i="3"/>
  <c r="BK61" i="23" l="1"/>
  <c r="BJ63" i="23"/>
  <c r="BJ73" i="23"/>
  <c r="BK44" i="25"/>
  <c r="BK15" i="27"/>
  <c r="BK15" i="26"/>
  <c r="BL7" i="27"/>
  <c r="BL7" i="26"/>
  <c r="BL35" i="26" s="1"/>
  <c r="BK59" i="25"/>
  <c r="BK45" i="25"/>
  <c r="BM4" i="27"/>
  <c r="BM4" i="26"/>
  <c r="BL24" i="26"/>
  <c r="BL22" i="26"/>
  <c r="BK36" i="25"/>
  <c r="BK43" i="25"/>
  <c r="BL11" i="27"/>
  <c r="BL11" i="26"/>
  <c r="BL10" i="27"/>
  <c r="BL10" i="26"/>
  <c r="BL6" i="27"/>
  <c r="BL6" i="26"/>
  <c r="BI66" i="25"/>
  <c r="BI26" i="27" s="1"/>
  <c r="BK46" i="25"/>
  <c r="BJ56" i="25"/>
  <c r="BJ65" i="25" s="1"/>
  <c r="BJ55" i="25"/>
  <c r="BJ64" i="25" s="1"/>
  <c r="BJ54" i="25"/>
  <c r="BJ63" i="25" s="1"/>
  <c r="BJ53" i="25"/>
  <c r="BL11" i="23"/>
  <c r="BL11" i="25"/>
  <c r="BL10" i="23"/>
  <c r="BL10" i="25"/>
  <c r="BL39" i="25" s="1"/>
  <c r="BL7" i="23"/>
  <c r="BL7" i="25"/>
  <c r="BL6" i="23"/>
  <c r="BL6" i="25"/>
  <c r="BM4" i="23"/>
  <c r="BM4" i="25"/>
  <c r="BM38" i="25" s="1"/>
  <c r="BK15" i="23"/>
  <c r="BK15" i="25"/>
  <c r="BK22" i="25" s="1"/>
  <c r="BK23" i="25" s="1"/>
  <c r="AE78" i="20"/>
  <c r="AE79" i="20" s="1"/>
  <c r="AE59" i="20"/>
  <c r="AE61" i="20" s="1"/>
  <c r="AE64" i="20" s="1"/>
  <c r="BL75" i="20"/>
  <c r="BK35" i="20"/>
  <c r="BL11" i="20"/>
  <c r="BL11" i="19"/>
  <c r="BL6" i="20"/>
  <c r="BL85" i="20" s="1"/>
  <c r="BL6" i="19"/>
  <c r="BM4" i="20"/>
  <c r="BM91" i="20" s="1"/>
  <c r="BM93" i="20" s="1"/>
  <c r="BM4" i="19"/>
  <c r="BL7" i="20"/>
  <c r="BL7" i="19"/>
  <c r="BL10" i="20"/>
  <c r="BL10" i="19"/>
  <c r="BK15" i="20"/>
  <c r="BK15" i="19"/>
  <c r="BL13" i="3"/>
  <c r="BL14" i="3"/>
  <c r="BM5" i="3"/>
  <c r="BI27" i="27" l="1"/>
  <c r="BI58" i="23"/>
  <c r="BI68" i="23" s="1"/>
  <c r="BI70" i="23" s="1"/>
  <c r="BL40" i="23"/>
  <c r="BL48" i="23"/>
  <c r="BL26" i="25"/>
  <c r="BL40" i="25"/>
  <c r="BL59" i="25" s="1"/>
  <c r="BL36" i="26"/>
  <c r="BK50" i="25"/>
  <c r="BK27" i="25"/>
  <c r="BK24" i="27" s="1"/>
  <c r="BK57" i="23" s="1"/>
  <c r="BK62" i="23" s="1"/>
  <c r="BK64" i="23" s="1"/>
  <c r="BL14" i="27"/>
  <c r="BL14" i="26"/>
  <c r="BL13" i="27"/>
  <c r="BL13" i="26"/>
  <c r="BL20" i="25"/>
  <c r="BL21" i="25" s="1"/>
  <c r="BL32" i="25"/>
  <c r="BL33" i="25"/>
  <c r="BL34" i="25"/>
  <c r="BL35" i="25"/>
  <c r="BK47" i="25"/>
  <c r="BK25" i="27" s="1"/>
  <c r="BM5" i="27"/>
  <c r="BM5" i="26"/>
  <c r="BM21" i="26" s="1"/>
  <c r="BJ57" i="25"/>
  <c r="BJ62" i="25"/>
  <c r="AE80" i="20"/>
  <c r="AF77" i="20" s="1"/>
  <c r="AF82" i="20" s="1"/>
  <c r="AF96" i="20" s="1"/>
  <c r="AF98" i="20" s="1"/>
  <c r="AF48" i="20" s="1"/>
  <c r="AE29" i="26"/>
  <c r="BL95" i="20"/>
  <c r="BL14" i="23"/>
  <c r="BL14" i="25"/>
  <c r="BL13" i="23"/>
  <c r="BL13" i="25"/>
  <c r="BM5" i="23"/>
  <c r="BM5" i="25"/>
  <c r="AE62" i="20"/>
  <c r="BK41" i="20"/>
  <c r="BK46" i="20" s="1"/>
  <c r="BK103" i="20"/>
  <c r="BK29" i="23" s="1"/>
  <c r="BL86" i="20"/>
  <c r="BL27" i="20"/>
  <c r="BL39" i="20" s="1"/>
  <c r="BL24" i="20"/>
  <c r="BL36" i="20" s="1"/>
  <c r="BL23" i="20"/>
  <c r="BL22" i="20"/>
  <c r="BL34" i="20" s="1"/>
  <c r="BL28" i="20"/>
  <c r="BL40" i="20" s="1"/>
  <c r="BL25" i="20"/>
  <c r="BL37" i="20" s="1"/>
  <c r="BL26" i="20"/>
  <c r="BL38" i="20" s="1"/>
  <c r="BL21" i="20"/>
  <c r="BL33" i="20" s="1"/>
  <c r="BL20" i="20"/>
  <c r="BL32" i="20" s="1"/>
  <c r="BL19" i="20"/>
  <c r="BL31" i="20" s="1"/>
  <c r="BM5" i="19"/>
  <c r="BM5" i="20"/>
  <c r="BL14" i="20"/>
  <c r="BL14" i="19"/>
  <c r="BL13" i="20"/>
  <c r="BL13" i="19"/>
  <c r="BM7" i="3"/>
  <c r="BL15" i="3"/>
  <c r="BN4" i="3"/>
  <c r="BM10" i="3"/>
  <c r="BM11" i="3"/>
  <c r="BM6" i="3"/>
  <c r="BL46" i="25" l="1"/>
  <c r="BI69" i="23"/>
  <c r="BI74" i="23"/>
  <c r="BI75" i="23" s="1"/>
  <c r="BJ67" i="23"/>
  <c r="BK73" i="23"/>
  <c r="BL61" i="23"/>
  <c r="BK63" i="23"/>
  <c r="BL45" i="25"/>
  <c r="BL44" i="25"/>
  <c r="AF88" i="20"/>
  <c r="AF47" i="20" s="1"/>
  <c r="AF102" i="20" s="1"/>
  <c r="AF23" i="23" s="1"/>
  <c r="BM22" i="26"/>
  <c r="BM23" i="26"/>
  <c r="BM24" i="26" s="1"/>
  <c r="BM6" i="27"/>
  <c r="BM6" i="26"/>
  <c r="BJ66" i="25"/>
  <c r="BJ26" i="27" s="1"/>
  <c r="BK53" i="25"/>
  <c r="BK55" i="25"/>
  <c r="BK64" i="25" s="1"/>
  <c r="BK54" i="25"/>
  <c r="BK63" i="25" s="1"/>
  <c r="BK56" i="25"/>
  <c r="BK65" i="25" s="1"/>
  <c r="BM7" i="27"/>
  <c r="BM7" i="26"/>
  <c r="BM35" i="26" s="1"/>
  <c r="BN4" i="27"/>
  <c r="BN4" i="26"/>
  <c r="BL15" i="27"/>
  <c r="BL15" i="26"/>
  <c r="BM11" i="27"/>
  <c r="BM11" i="26"/>
  <c r="BL36" i="25"/>
  <c r="BL43" i="25"/>
  <c r="BM10" i="27"/>
  <c r="BM10" i="26"/>
  <c r="BM10" i="23"/>
  <c r="BM10" i="25"/>
  <c r="BM39" i="25" s="1"/>
  <c r="BL15" i="23"/>
  <c r="BL15" i="25"/>
  <c r="BL22" i="25" s="1"/>
  <c r="BL23" i="25" s="1"/>
  <c r="BN4" i="23"/>
  <c r="BN4" i="25"/>
  <c r="BN38" i="25" s="1"/>
  <c r="BM6" i="23"/>
  <c r="BM6" i="25"/>
  <c r="BM11" i="23"/>
  <c r="BM11" i="25"/>
  <c r="BM7" i="23"/>
  <c r="BM7" i="25"/>
  <c r="BM75" i="20"/>
  <c r="BL35" i="20"/>
  <c r="BL15" i="20"/>
  <c r="BL15" i="19"/>
  <c r="BM11" i="20"/>
  <c r="BM11" i="19"/>
  <c r="BM6" i="20"/>
  <c r="BM85" i="20" s="1"/>
  <c r="BM6" i="19"/>
  <c r="BM7" i="20"/>
  <c r="BM7" i="19"/>
  <c r="BM10" i="20"/>
  <c r="BM95" i="20" s="1"/>
  <c r="BM10" i="19"/>
  <c r="BN4" i="20"/>
  <c r="BN91" i="20" s="1"/>
  <c r="BN93" i="20" s="1"/>
  <c r="BN4" i="19"/>
  <c r="BM14" i="3"/>
  <c r="BM13" i="3"/>
  <c r="BN5" i="3"/>
  <c r="BJ27" i="27" l="1"/>
  <c r="BJ58" i="23"/>
  <c r="BJ68" i="23" s="1"/>
  <c r="BJ70" i="23" s="1"/>
  <c r="BM48" i="23"/>
  <c r="BM40" i="23"/>
  <c r="AF104" i="20"/>
  <c r="BM40" i="25"/>
  <c r="AF49" i="20"/>
  <c r="AF53" i="20" s="1"/>
  <c r="AF55" i="20" s="1"/>
  <c r="AF69" i="20" s="1"/>
  <c r="AF70" i="20" s="1"/>
  <c r="AG68" i="20" s="1"/>
  <c r="AG72" i="20" s="1"/>
  <c r="BL50" i="25"/>
  <c r="BL27" i="25"/>
  <c r="BL24" i="27" s="1"/>
  <c r="BL57" i="23" s="1"/>
  <c r="BL62" i="23" s="1"/>
  <c r="BL64" i="23" s="1"/>
  <c r="BL73" i="23" s="1"/>
  <c r="BM59" i="25"/>
  <c r="BM14" i="27"/>
  <c r="BM14" i="26"/>
  <c r="BM20" i="25"/>
  <c r="BM21" i="25" s="1"/>
  <c r="BM35" i="25"/>
  <c r="BM46" i="25" s="1"/>
  <c r="BM32" i="25"/>
  <c r="BM33" i="25"/>
  <c r="BM34" i="25"/>
  <c r="BM26" i="25"/>
  <c r="BL47" i="25"/>
  <c r="BL25" i="27" s="1"/>
  <c r="BM13" i="27"/>
  <c r="BM13" i="26"/>
  <c r="BK57" i="25"/>
  <c r="BK62" i="25"/>
  <c r="BN5" i="27"/>
  <c r="BN5" i="26"/>
  <c r="BN21" i="26" s="1"/>
  <c r="BM36" i="26"/>
  <c r="BM13" i="23"/>
  <c r="BM13" i="25"/>
  <c r="BM14" i="23"/>
  <c r="BM14" i="25"/>
  <c r="BN5" i="23"/>
  <c r="BN5" i="25"/>
  <c r="BM86" i="20"/>
  <c r="BL41" i="20"/>
  <c r="BL46" i="20" s="1"/>
  <c r="BL103" i="20"/>
  <c r="BL29" i="23" s="1"/>
  <c r="BM28" i="20"/>
  <c r="BM40" i="20" s="1"/>
  <c r="BM24" i="20"/>
  <c r="BM36" i="20" s="1"/>
  <c r="BM23" i="20"/>
  <c r="BM25" i="20"/>
  <c r="BM37" i="20" s="1"/>
  <c r="BM21" i="20"/>
  <c r="BM33" i="20" s="1"/>
  <c r="BM19" i="20"/>
  <c r="BM31" i="20" s="1"/>
  <c r="BM22" i="20"/>
  <c r="BM34" i="20" s="1"/>
  <c r="BM27" i="20"/>
  <c r="BM39" i="20" s="1"/>
  <c r="BM26" i="20"/>
  <c r="BM38" i="20" s="1"/>
  <c r="BM20" i="20"/>
  <c r="BM32" i="20" s="1"/>
  <c r="BM14" i="20"/>
  <c r="BM14" i="19"/>
  <c r="BN5" i="20"/>
  <c r="BN5" i="19"/>
  <c r="BM13" i="20"/>
  <c r="BM13" i="19"/>
  <c r="BM15" i="3"/>
  <c r="BN7" i="3"/>
  <c r="BN6" i="3"/>
  <c r="BO4" i="3"/>
  <c r="BN10" i="3"/>
  <c r="BN11" i="3"/>
  <c r="BM61" i="23" l="1"/>
  <c r="BL63" i="23"/>
  <c r="BK67" i="23"/>
  <c r="BJ69" i="23"/>
  <c r="BJ74" i="23"/>
  <c r="BJ75" i="23" s="1"/>
  <c r="BM44" i="25"/>
  <c r="BM45" i="25"/>
  <c r="AF56" i="20"/>
  <c r="AF58" i="20" s="1"/>
  <c r="AF59" i="20" s="1"/>
  <c r="AF61" i="20" s="1"/>
  <c r="AF62" i="20" s="1"/>
  <c r="BN22" i="26"/>
  <c r="BN23" i="26"/>
  <c r="BN24" i="26" s="1"/>
  <c r="BO4" i="27"/>
  <c r="BO4" i="26"/>
  <c r="BN6" i="27"/>
  <c r="BN6" i="26"/>
  <c r="BN11" i="27"/>
  <c r="BN11" i="26"/>
  <c r="BN7" i="27"/>
  <c r="BN7" i="26"/>
  <c r="BN35" i="26" s="1"/>
  <c r="BK66" i="25"/>
  <c r="BK26" i="27" s="1"/>
  <c r="BM36" i="25"/>
  <c r="BM43" i="25"/>
  <c r="BN10" i="27"/>
  <c r="BN10" i="26"/>
  <c r="BM15" i="27"/>
  <c r="BM15" i="26"/>
  <c r="BL56" i="25"/>
  <c r="BL65" i="25" s="1"/>
  <c r="BL53" i="25"/>
  <c r="BL55" i="25"/>
  <c r="BL64" i="25" s="1"/>
  <c r="BL54" i="25"/>
  <c r="BL63" i="25" s="1"/>
  <c r="BM15" i="23"/>
  <c r="BM15" i="25"/>
  <c r="BM22" i="25" s="1"/>
  <c r="BM23" i="25" s="1"/>
  <c r="BO4" i="23"/>
  <c r="BO4" i="25"/>
  <c r="BO38" i="25" s="1"/>
  <c r="BN6" i="23"/>
  <c r="BN6" i="25"/>
  <c r="BN10" i="23"/>
  <c r="BN10" i="25"/>
  <c r="BN39" i="25" s="1"/>
  <c r="BN11" i="23"/>
  <c r="BN11" i="25"/>
  <c r="BN7" i="23"/>
  <c r="BN7" i="25"/>
  <c r="BN75" i="20"/>
  <c r="BM35" i="20"/>
  <c r="BN7" i="20"/>
  <c r="BN7" i="19"/>
  <c r="BM15" i="20"/>
  <c r="BM15" i="19"/>
  <c r="BO4" i="20"/>
  <c r="BO91" i="20" s="1"/>
  <c r="BO93" i="20" s="1"/>
  <c r="BO4" i="19"/>
  <c r="BN11" i="20"/>
  <c r="BN11" i="19"/>
  <c r="BN10" i="19"/>
  <c r="BN10" i="20"/>
  <c r="BN6" i="20"/>
  <c r="BN85" i="20" s="1"/>
  <c r="BN6" i="19"/>
  <c r="BN14" i="3"/>
  <c r="BN13" i="3"/>
  <c r="BO5" i="3"/>
  <c r="BK27" i="27" l="1"/>
  <c r="BK58" i="23"/>
  <c r="BK68" i="23" s="1"/>
  <c r="BK70" i="23" s="1"/>
  <c r="BN40" i="23"/>
  <c r="BN48" i="23"/>
  <c r="BN26" i="25"/>
  <c r="BM50" i="25"/>
  <c r="BM27" i="25"/>
  <c r="BM24" i="27" s="1"/>
  <c r="BM57" i="23" s="1"/>
  <c r="BM62" i="23" s="1"/>
  <c r="BM64" i="23" s="1"/>
  <c r="BL57" i="25"/>
  <c r="BL62" i="25"/>
  <c r="BM47" i="25"/>
  <c r="BM25" i="27" s="1"/>
  <c r="BN14" i="27"/>
  <c r="BN14" i="26"/>
  <c r="BN20" i="25"/>
  <c r="BN21" i="25" s="1"/>
  <c r="BN35" i="25"/>
  <c r="BN34" i="25"/>
  <c r="BN33" i="25"/>
  <c r="BN32" i="25"/>
  <c r="BN40" i="25"/>
  <c r="BO5" i="27"/>
  <c r="BO5" i="26"/>
  <c r="BO21" i="26" s="1"/>
  <c r="BN36" i="26"/>
  <c r="BN13" i="27"/>
  <c r="BN13" i="26"/>
  <c r="BN86" i="20"/>
  <c r="BN14" i="23"/>
  <c r="BN14" i="25"/>
  <c r="BO5" i="23"/>
  <c r="BO5" i="25"/>
  <c r="BN13" i="23"/>
  <c r="BN13" i="25"/>
  <c r="BM41" i="20"/>
  <c r="BM46" i="20" s="1"/>
  <c r="BM103" i="20"/>
  <c r="BM29" i="23" s="1"/>
  <c r="BN95" i="20"/>
  <c r="AF78" i="20"/>
  <c r="AF79" i="20" s="1"/>
  <c r="AF64" i="20"/>
  <c r="BN27" i="20"/>
  <c r="BN39" i="20" s="1"/>
  <c r="BN26" i="20"/>
  <c r="BN38" i="20" s="1"/>
  <c r="BN23" i="20"/>
  <c r="BN25" i="20"/>
  <c r="BN37" i="20" s="1"/>
  <c r="BN24" i="20"/>
  <c r="BN36" i="20" s="1"/>
  <c r="BN28" i="20"/>
  <c r="BN40" i="20" s="1"/>
  <c r="BN20" i="20"/>
  <c r="BN32" i="20" s="1"/>
  <c r="BN19" i="20"/>
  <c r="BN31" i="20" s="1"/>
  <c r="BN21" i="20"/>
  <c r="BN33" i="20" s="1"/>
  <c r="BN22" i="20"/>
  <c r="BN34" i="20" s="1"/>
  <c r="BO5" i="20"/>
  <c r="BO5" i="19"/>
  <c r="BN13" i="20"/>
  <c r="BN13" i="19"/>
  <c r="BN14" i="20"/>
  <c r="BN14" i="19"/>
  <c r="BN15" i="3"/>
  <c r="BO7" i="3"/>
  <c r="BP4" i="3"/>
  <c r="BO11" i="3"/>
  <c r="BO10" i="3"/>
  <c r="BO6" i="3"/>
  <c r="BM73" i="23" l="1"/>
  <c r="BM63" i="23"/>
  <c r="BN61" i="23"/>
  <c r="BL67" i="23"/>
  <c r="BK69" i="23"/>
  <c r="BK74" i="23"/>
  <c r="BK75" i="23" s="1"/>
  <c r="BO23" i="26"/>
  <c r="BO24" i="26" s="1"/>
  <c r="BO22" i="26"/>
  <c r="BN59" i="25"/>
  <c r="BP4" i="27"/>
  <c r="BP4" i="26"/>
  <c r="BN46" i="25"/>
  <c r="BO10" i="27"/>
  <c r="BO10" i="26"/>
  <c r="BN15" i="27"/>
  <c r="BN15" i="26"/>
  <c r="BN45" i="25"/>
  <c r="BL66" i="25"/>
  <c r="BL26" i="27" s="1"/>
  <c r="BO11" i="27"/>
  <c r="BO11" i="26"/>
  <c r="AF80" i="20"/>
  <c r="AG77" i="20" s="1"/>
  <c r="AG82" i="20" s="1"/>
  <c r="AG96" i="20" s="1"/>
  <c r="AG98" i="20" s="1"/>
  <c r="AG48" i="20" s="1"/>
  <c r="AF29" i="26"/>
  <c r="BN36" i="25"/>
  <c r="BN43" i="25"/>
  <c r="BO6" i="27"/>
  <c r="BO6" i="26"/>
  <c r="BO7" i="27"/>
  <c r="BO7" i="26"/>
  <c r="BO35" i="26" s="1"/>
  <c r="BN44" i="25"/>
  <c r="BM56" i="25"/>
  <c r="BM65" i="25" s="1"/>
  <c r="BM55" i="25"/>
  <c r="BM64" i="25" s="1"/>
  <c r="BM54" i="25"/>
  <c r="BM63" i="25" s="1"/>
  <c r="BM53" i="25"/>
  <c r="BP4" i="23"/>
  <c r="BP4" i="25"/>
  <c r="BP38" i="25" s="1"/>
  <c r="BO10" i="23"/>
  <c r="BO10" i="25"/>
  <c r="BO39" i="25" s="1"/>
  <c r="BN15" i="23"/>
  <c r="BN15" i="25"/>
  <c r="BN22" i="25" s="1"/>
  <c r="BN23" i="25" s="1"/>
  <c r="BO11" i="23"/>
  <c r="BO11" i="25"/>
  <c r="BO6" i="23"/>
  <c r="BO6" i="25"/>
  <c r="BO7" i="23"/>
  <c r="BO7" i="25"/>
  <c r="BO75" i="20"/>
  <c r="BN35" i="20"/>
  <c r="BO6" i="20"/>
  <c r="BO85" i="20" s="1"/>
  <c r="BO6" i="19"/>
  <c r="BO7" i="20"/>
  <c r="BO7" i="19"/>
  <c r="BO10" i="20"/>
  <c r="BO10" i="19"/>
  <c r="BO11" i="20"/>
  <c r="BO11" i="19"/>
  <c r="BN15" i="20"/>
  <c r="BN15" i="19"/>
  <c r="BP4" i="20"/>
  <c r="BP91" i="20" s="1"/>
  <c r="BP93" i="20" s="1"/>
  <c r="BP4" i="19"/>
  <c r="BO14" i="3"/>
  <c r="BO13" i="3"/>
  <c r="BP5" i="3"/>
  <c r="BO95" i="20" l="1"/>
  <c r="BL27" i="27"/>
  <c r="BL58" i="23"/>
  <c r="BL68" i="23" s="1"/>
  <c r="BL70" i="23" s="1"/>
  <c r="BO40" i="23"/>
  <c r="BO48" i="23"/>
  <c r="AG88" i="20"/>
  <c r="AG47" i="20" s="1"/>
  <c r="AG102" i="20" s="1"/>
  <c r="BO26" i="25"/>
  <c r="BO40" i="25"/>
  <c r="BO59" i="25" s="1"/>
  <c r="BO36" i="26"/>
  <c r="BN50" i="25"/>
  <c r="BN27" i="25"/>
  <c r="BN24" i="27" s="1"/>
  <c r="BN57" i="23" s="1"/>
  <c r="BN62" i="23" s="1"/>
  <c r="BN64" i="23" s="1"/>
  <c r="BO13" i="27"/>
  <c r="BO13" i="26"/>
  <c r="BO14" i="27"/>
  <c r="BO14" i="26"/>
  <c r="BO35" i="25"/>
  <c r="BO34" i="25"/>
  <c r="BO20" i="25"/>
  <c r="BO21" i="25" s="1"/>
  <c r="BO33" i="25"/>
  <c r="BO32" i="25"/>
  <c r="BM57" i="25"/>
  <c r="BM62" i="25"/>
  <c r="BP5" i="27"/>
  <c r="BP5" i="26"/>
  <c r="BP21" i="26" s="1"/>
  <c r="BN47" i="25"/>
  <c r="BN25" i="27" s="1"/>
  <c r="BP5" i="23"/>
  <c r="BP5" i="25"/>
  <c r="BO13" i="23"/>
  <c r="BO13" i="25"/>
  <c r="BO14" i="23"/>
  <c r="BO14" i="25"/>
  <c r="BO86" i="20"/>
  <c r="BN41" i="20"/>
  <c r="BN46" i="20" s="1"/>
  <c r="BN103" i="20"/>
  <c r="BN29" i="23" s="1"/>
  <c r="BO28" i="20"/>
  <c r="BO40" i="20" s="1"/>
  <c r="BO27" i="20"/>
  <c r="BO39" i="20" s="1"/>
  <c r="BO25" i="20"/>
  <c r="BO37" i="20" s="1"/>
  <c r="BO26" i="20"/>
  <c r="BO38" i="20" s="1"/>
  <c r="BO20" i="20"/>
  <c r="BO32" i="20" s="1"/>
  <c r="BO23" i="20"/>
  <c r="BO35" i="20" s="1"/>
  <c r="BO103" i="20" s="1"/>
  <c r="BO29" i="23" s="1"/>
  <c r="BO22" i="20"/>
  <c r="BO34" i="20" s="1"/>
  <c r="BO21" i="20"/>
  <c r="BO33" i="20" s="1"/>
  <c r="BO24" i="20"/>
  <c r="BO36" i="20" s="1"/>
  <c r="BO19" i="20"/>
  <c r="BO31" i="20" s="1"/>
  <c r="BO13" i="20"/>
  <c r="BO13" i="19"/>
  <c r="BP5" i="19"/>
  <c r="BP5" i="20"/>
  <c r="BO14" i="20"/>
  <c r="BO14" i="19"/>
  <c r="BO15" i="3"/>
  <c r="BQ4" i="3"/>
  <c r="BP10" i="3"/>
  <c r="BP11" i="3"/>
  <c r="BP7" i="3"/>
  <c r="BP6" i="3"/>
  <c r="AG49" i="20" l="1"/>
  <c r="AG53" i="20" s="1"/>
  <c r="BO61" i="23"/>
  <c r="BN73" i="23"/>
  <c r="BN63" i="23"/>
  <c r="BM67" i="23"/>
  <c r="BL69" i="23"/>
  <c r="BL74" i="23"/>
  <c r="BL75" i="23" s="1"/>
  <c r="BO46" i="25"/>
  <c r="BO44" i="25"/>
  <c r="BO45" i="25"/>
  <c r="BP22" i="26"/>
  <c r="BP23" i="26"/>
  <c r="BP24" i="26" s="1"/>
  <c r="BP6" i="27"/>
  <c r="BP6" i="26"/>
  <c r="BQ4" i="27"/>
  <c r="BQ4" i="26"/>
  <c r="BO15" i="27"/>
  <c r="BO15" i="26"/>
  <c r="BP11" i="27"/>
  <c r="BP11" i="26"/>
  <c r="BP7" i="27"/>
  <c r="BP7" i="26"/>
  <c r="BP35" i="26" s="1"/>
  <c r="BO36" i="25"/>
  <c r="BO43" i="25"/>
  <c r="BN56" i="25"/>
  <c r="BN65" i="25" s="1"/>
  <c r="BN55" i="25"/>
  <c r="BN64" i="25" s="1"/>
  <c r="BN54" i="25"/>
  <c r="BN63" i="25" s="1"/>
  <c r="BN53" i="25"/>
  <c r="BP10" i="27"/>
  <c r="BP10" i="26"/>
  <c r="BM66" i="25"/>
  <c r="BM26" i="27" s="1"/>
  <c r="BP7" i="23"/>
  <c r="BP7" i="25"/>
  <c r="BP10" i="23"/>
  <c r="BP10" i="25"/>
  <c r="BP39" i="25" s="1"/>
  <c r="BO15" i="23"/>
  <c r="BO15" i="25"/>
  <c r="BO22" i="25" s="1"/>
  <c r="BO23" i="25" s="1"/>
  <c r="BP11" i="23"/>
  <c r="BP11" i="25"/>
  <c r="BP6" i="23"/>
  <c r="BP6" i="25"/>
  <c r="BP26" i="25" s="1"/>
  <c r="BQ4" i="23"/>
  <c r="BQ4" i="25"/>
  <c r="BQ38" i="25" s="1"/>
  <c r="BP75" i="20"/>
  <c r="AG55" i="20"/>
  <c r="AG56" i="20" s="1"/>
  <c r="AG58" i="20" s="1"/>
  <c r="AG23" i="23"/>
  <c r="AG104" i="20"/>
  <c r="BO41" i="20"/>
  <c r="BO46" i="20" s="1"/>
  <c r="BP6" i="20"/>
  <c r="BP85" i="20" s="1"/>
  <c r="BP6" i="19"/>
  <c r="BO15" i="20"/>
  <c r="BO15" i="19"/>
  <c r="BP11" i="20"/>
  <c r="BP11" i="19"/>
  <c r="BQ4" i="20"/>
  <c r="BQ91" i="20" s="1"/>
  <c r="BQ93" i="20" s="1"/>
  <c r="BQ4" i="19"/>
  <c r="BP7" i="20"/>
  <c r="BP7" i="19"/>
  <c r="BP10" i="20"/>
  <c r="BP10" i="19"/>
  <c r="BQ5" i="3"/>
  <c r="BP13" i="3"/>
  <c r="BP14" i="3"/>
  <c r="BM27" i="27" l="1"/>
  <c r="BM58" i="23"/>
  <c r="BM68" i="23" s="1"/>
  <c r="BM70" i="23" s="1"/>
  <c r="BP40" i="23"/>
  <c r="BP48" i="23"/>
  <c r="BO47" i="25"/>
  <c r="BO25" i="27" s="1"/>
  <c r="BO50" i="25"/>
  <c r="BO27" i="25"/>
  <c r="BO24" i="27" s="1"/>
  <c r="BO57" i="23" s="1"/>
  <c r="BO62" i="23" s="1"/>
  <c r="BO64" i="23" s="1"/>
  <c r="BP20" i="25"/>
  <c r="BP21" i="25" s="1"/>
  <c r="BP34" i="25"/>
  <c r="BP35" i="25"/>
  <c r="BP32" i="25"/>
  <c r="BP33" i="25"/>
  <c r="BP14" i="27"/>
  <c r="BP14" i="26"/>
  <c r="BP36" i="26"/>
  <c r="BQ5" i="27"/>
  <c r="BQ5" i="26"/>
  <c r="BQ21" i="26" s="1"/>
  <c r="BN57" i="25"/>
  <c r="BN62" i="25"/>
  <c r="BN66" i="25" s="1"/>
  <c r="BN26" i="27" s="1"/>
  <c r="BP13" i="27"/>
  <c r="BP13" i="26"/>
  <c r="BP40" i="25"/>
  <c r="BP13" i="23"/>
  <c r="BP13" i="25"/>
  <c r="BQ5" i="23"/>
  <c r="BQ5" i="25"/>
  <c r="BP14" i="23"/>
  <c r="BP14" i="25"/>
  <c r="BP86" i="20"/>
  <c r="BP95" i="20"/>
  <c r="AG69" i="20"/>
  <c r="AG70" i="20" s="1"/>
  <c r="AH68" i="20" s="1"/>
  <c r="AH72" i="20" s="1"/>
  <c r="AG59" i="20"/>
  <c r="AG61" i="20" s="1"/>
  <c r="AG62" i="20" s="1"/>
  <c r="AG78" i="20"/>
  <c r="AG79" i="20" s="1"/>
  <c r="BP28" i="20"/>
  <c r="BP40" i="20" s="1"/>
  <c r="BP26" i="20"/>
  <c r="BP38" i="20" s="1"/>
  <c r="BP22" i="20"/>
  <c r="BP34" i="20" s="1"/>
  <c r="BP27" i="20"/>
  <c r="BP39" i="20" s="1"/>
  <c r="BP24" i="20"/>
  <c r="BP36" i="20" s="1"/>
  <c r="BP23" i="20"/>
  <c r="BP35" i="20" s="1"/>
  <c r="BP103" i="20" s="1"/>
  <c r="BP29" i="23" s="1"/>
  <c r="BP20" i="20"/>
  <c r="BP32" i="20" s="1"/>
  <c r="BP19" i="20"/>
  <c r="BP31" i="20" s="1"/>
  <c r="BP25" i="20"/>
  <c r="BP37" i="20" s="1"/>
  <c r="BP21" i="20"/>
  <c r="BP33" i="20" s="1"/>
  <c r="BP14" i="20"/>
  <c r="BP14" i="19"/>
  <c r="BP13" i="20"/>
  <c r="BP13" i="19"/>
  <c r="BQ5" i="20"/>
  <c r="BQ5" i="19"/>
  <c r="BQ7" i="3"/>
  <c r="BQ6" i="3"/>
  <c r="BP15" i="3"/>
  <c r="BR4" i="3"/>
  <c r="BQ10" i="3"/>
  <c r="BQ11" i="3"/>
  <c r="BN27" i="27" l="1"/>
  <c r="BN58" i="23"/>
  <c r="BN68" i="23" s="1"/>
  <c r="BN70" i="23" s="1"/>
  <c r="BP61" i="23"/>
  <c r="BO73" i="23"/>
  <c r="BO63" i="23"/>
  <c r="BM69" i="23"/>
  <c r="BM74" i="23"/>
  <c r="BM75" i="23" s="1"/>
  <c r="BN67" i="23"/>
  <c r="BP45" i="25"/>
  <c r="BP46" i="25"/>
  <c r="BR4" i="27"/>
  <c r="BR4" i="26"/>
  <c r="AG80" i="20"/>
  <c r="AH77" i="20" s="1"/>
  <c r="AH88" i="20" s="1"/>
  <c r="AH47" i="20" s="1"/>
  <c r="AG29" i="26"/>
  <c r="BP36" i="25"/>
  <c r="BP43" i="25"/>
  <c r="BP15" i="27"/>
  <c r="BP15" i="26"/>
  <c r="BQ11" i="27"/>
  <c r="BQ11" i="26"/>
  <c r="BQ6" i="27"/>
  <c r="BQ6" i="26"/>
  <c r="BQ10" i="27"/>
  <c r="BQ10" i="26"/>
  <c r="BQ7" i="27"/>
  <c r="BQ7" i="26"/>
  <c r="BQ35" i="26" s="1"/>
  <c r="BP59" i="25"/>
  <c r="BQ22" i="26"/>
  <c r="BQ23" i="26"/>
  <c r="BQ24" i="26" s="1"/>
  <c r="BP44" i="25"/>
  <c r="BO53" i="25"/>
  <c r="BO56" i="25"/>
  <c r="BO65" i="25" s="1"/>
  <c r="BO54" i="25"/>
  <c r="BO63" i="25" s="1"/>
  <c r="BO55" i="25"/>
  <c r="BO64" i="25" s="1"/>
  <c r="BP15" i="23"/>
  <c r="BP15" i="25"/>
  <c r="BP22" i="25" s="1"/>
  <c r="BP23" i="25" s="1"/>
  <c r="BQ10" i="23"/>
  <c r="BQ10" i="25"/>
  <c r="BQ39" i="25" s="1"/>
  <c r="BQ7" i="23"/>
  <c r="BQ7" i="25"/>
  <c r="BR4" i="23"/>
  <c r="BR4" i="25"/>
  <c r="BR38" i="25" s="1"/>
  <c r="BQ11" i="23"/>
  <c r="BQ11" i="25"/>
  <c r="BQ6" i="23"/>
  <c r="BQ6" i="25"/>
  <c r="AH82" i="20"/>
  <c r="AH96" i="20" s="1"/>
  <c r="AH98" i="20" s="1"/>
  <c r="AH48" i="20" s="1"/>
  <c r="AG64" i="20"/>
  <c r="BQ75" i="20"/>
  <c r="BP41" i="20"/>
  <c r="BP46" i="20" s="1"/>
  <c r="BQ6" i="19"/>
  <c r="BQ6" i="20"/>
  <c r="BQ85" i="20" s="1"/>
  <c r="BQ10" i="20"/>
  <c r="BQ10" i="19"/>
  <c r="BR4" i="20"/>
  <c r="BR91" i="20" s="1"/>
  <c r="BR93" i="20" s="1"/>
  <c r="BR4" i="19"/>
  <c r="BQ11" i="20"/>
  <c r="BQ11" i="19"/>
  <c r="BQ7" i="20"/>
  <c r="BQ7" i="19"/>
  <c r="BP15" i="20"/>
  <c r="BP15" i="19"/>
  <c r="BQ14" i="3"/>
  <c r="BQ13" i="3"/>
  <c r="BR5" i="3"/>
  <c r="BN74" i="23" l="1"/>
  <c r="BN75" i="23" s="1"/>
  <c r="BO67" i="23"/>
  <c r="BN69" i="23"/>
  <c r="BQ48" i="23"/>
  <c r="BQ40" i="23"/>
  <c r="BP50" i="25"/>
  <c r="BP27" i="25"/>
  <c r="BP24" i="27" s="1"/>
  <c r="BP57" i="23" s="1"/>
  <c r="BP62" i="23" s="1"/>
  <c r="BP64" i="23" s="1"/>
  <c r="BQ13" i="27"/>
  <c r="BQ13" i="26"/>
  <c r="BQ14" i="27"/>
  <c r="BQ14" i="26"/>
  <c r="BQ20" i="25"/>
  <c r="BQ21" i="25" s="1"/>
  <c r="BQ33" i="25"/>
  <c r="BQ34" i="25"/>
  <c r="BQ32" i="25"/>
  <c r="BQ35" i="25"/>
  <c r="BQ40" i="25"/>
  <c r="BP47" i="25"/>
  <c r="BP25" i="27" s="1"/>
  <c r="BO57" i="25"/>
  <c r="BO62" i="25"/>
  <c r="BO66" i="25" s="1"/>
  <c r="BO26" i="27" s="1"/>
  <c r="BQ36" i="26"/>
  <c r="BR5" i="27"/>
  <c r="BR5" i="26"/>
  <c r="BR21" i="26" s="1"/>
  <c r="BQ26" i="25"/>
  <c r="BR5" i="23"/>
  <c r="BR5" i="25"/>
  <c r="BQ14" i="23"/>
  <c r="BQ14" i="25"/>
  <c r="BQ13" i="23"/>
  <c r="BQ13" i="25"/>
  <c r="BQ95" i="20"/>
  <c r="BQ86" i="20"/>
  <c r="AH49" i="20"/>
  <c r="AH53" i="20" s="1"/>
  <c r="AH102" i="20"/>
  <c r="BQ28" i="20"/>
  <c r="BQ40" i="20" s="1"/>
  <c r="BQ24" i="20"/>
  <c r="BQ36" i="20" s="1"/>
  <c r="BQ27" i="20"/>
  <c r="BQ39" i="20" s="1"/>
  <c r="BQ23" i="20"/>
  <c r="BQ35" i="20" s="1"/>
  <c r="BQ103" i="20" s="1"/>
  <c r="BQ29" i="23" s="1"/>
  <c r="BQ21" i="20"/>
  <c r="BQ33" i="20" s="1"/>
  <c r="BQ19" i="20"/>
  <c r="BQ31" i="20" s="1"/>
  <c r="BQ26" i="20"/>
  <c r="BQ38" i="20" s="1"/>
  <c r="BQ25" i="20"/>
  <c r="BQ37" i="20" s="1"/>
  <c r="BQ22" i="20"/>
  <c r="BQ34" i="20" s="1"/>
  <c r="BQ20" i="20"/>
  <c r="BQ32" i="20" s="1"/>
  <c r="BQ13" i="20"/>
  <c r="BQ13" i="19"/>
  <c r="BR5" i="20"/>
  <c r="BR5" i="19"/>
  <c r="BQ14" i="20"/>
  <c r="BQ14" i="19"/>
  <c r="BQ15" i="3"/>
  <c r="BR6" i="3"/>
  <c r="BR7" i="3"/>
  <c r="BR10" i="3"/>
  <c r="BR11" i="3"/>
  <c r="BS4" i="3"/>
  <c r="BQ61" i="23" l="1"/>
  <c r="BP63" i="23"/>
  <c r="BO27" i="27"/>
  <c r="BO58" i="23"/>
  <c r="BO68" i="23" s="1"/>
  <c r="BO70" i="23" s="1"/>
  <c r="BO69" i="23" s="1"/>
  <c r="BP73" i="23"/>
  <c r="BQ45" i="25"/>
  <c r="BR22" i="26"/>
  <c r="BR23" i="26"/>
  <c r="BR24" i="26" s="1"/>
  <c r="BR10" i="27"/>
  <c r="BR10" i="26"/>
  <c r="BQ36" i="25"/>
  <c r="BQ43" i="25"/>
  <c r="BR7" i="27"/>
  <c r="BR7" i="26"/>
  <c r="BR35" i="26" s="1"/>
  <c r="BR36" i="26" s="1"/>
  <c r="BS4" i="27"/>
  <c r="BS4" i="26"/>
  <c r="BR6" i="27"/>
  <c r="BR6" i="26"/>
  <c r="BQ59" i="25"/>
  <c r="BQ44" i="25"/>
  <c r="BP53" i="25"/>
  <c r="BP56" i="25"/>
  <c r="BP65" i="25" s="1"/>
  <c r="BP55" i="25"/>
  <c r="BP64" i="25" s="1"/>
  <c r="BP54" i="25"/>
  <c r="BP63" i="25" s="1"/>
  <c r="BR11" i="27"/>
  <c r="BR11" i="26"/>
  <c r="BQ15" i="27"/>
  <c r="BQ15" i="26"/>
  <c r="BQ46" i="25"/>
  <c r="BS4" i="23"/>
  <c r="BS4" i="25"/>
  <c r="BS38" i="25" s="1"/>
  <c r="BQ15" i="23"/>
  <c r="BQ15" i="25"/>
  <c r="BQ22" i="25" s="1"/>
  <c r="BQ23" i="25" s="1"/>
  <c r="BR6" i="23"/>
  <c r="BR6" i="25"/>
  <c r="BR11" i="23"/>
  <c r="BR11" i="25"/>
  <c r="BR10" i="23"/>
  <c r="BR10" i="25"/>
  <c r="BR39" i="25" s="1"/>
  <c r="BR7" i="23"/>
  <c r="BR7" i="25"/>
  <c r="BR75" i="20"/>
  <c r="AH23" i="23"/>
  <c r="AH104" i="20"/>
  <c r="AH55" i="20"/>
  <c r="AH69" i="20" s="1"/>
  <c r="AH70" i="20" s="1"/>
  <c r="AI68" i="20" s="1"/>
  <c r="AI72" i="20" s="1"/>
  <c r="BQ41" i="20"/>
  <c r="BQ46" i="20" s="1"/>
  <c r="BS4" i="20"/>
  <c r="BS91" i="20" s="1"/>
  <c r="BS93" i="20" s="1"/>
  <c r="BS4" i="19"/>
  <c r="BR6" i="20"/>
  <c r="BR85" i="20" s="1"/>
  <c r="BR6" i="19"/>
  <c r="BR11" i="20"/>
  <c r="BR11" i="19"/>
  <c r="BQ15" i="20"/>
  <c r="BQ15" i="19"/>
  <c r="BR10" i="20"/>
  <c r="BR10" i="19"/>
  <c r="BR7" i="20"/>
  <c r="BR7" i="19"/>
  <c r="BR13" i="3"/>
  <c r="BR14" i="3"/>
  <c r="BS5" i="3"/>
  <c r="BP67" i="23" l="1"/>
  <c r="BO74" i="23"/>
  <c r="BO75" i="23" s="1"/>
  <c r="BR48" i="23"/>
  <c r="BR40" i="23"/>
  <c r="BR40" i="25"/>
  <c r="BR59" i="25" s="1"/>
  <c r="BQ50" i="25"/>
  <c r="BQ27" i="25"/>
  <c r="BQ24" i="27" s="1"/>
  <c r="BQ57" i="23" s="1"/>
  <c r="BQ62" i="23" s="1"/>
  <c r="BQ64" i="23" s="1"/>
  <c r="BS5" i="27"/>
  <c r="BS5" i="26"/>
  <c r="BS21" i="26" s="1"/>
  <c r="BR20" i="25"/>
  <c r="BR21" i="25" s="1"/>
  <c r="BR35" i="25"/>
  <c r="BR34" i="25"/>
  <c r="BR33" i="25"/>
  <c r="BR32" i="25"/>
  <c r="BR14" i="27"/>
  <c r="BR14" i="26"/>
  <c r="BP57" i="25"/>
  <c r="BP62" i="25"/>
  <c r="BP66" i="25" s="1"/>
  <c r="BP26" i="27" s="1"/>
  <c r="BQ47" i="25"/>
  <c r="BQ25" i="27" s="1"/>
  <c r="BR13" i="27"/>
  <c r="BR13" i="26"/>
  <c r="BR26" i="25"/>
  <c r="BS5" i="23"/>
  <c r="BS5" i="25"/>
  <c r="BR14" i="23"/>
  <c r="BR14" i="25"/>
  <c r="BR13" i="23"/>
  <c r="BR13" i="25"/>
  <c r="BR95" i="20"/>
  <c r="AH56" i="20"/>
  <c r="AH58" i="20" s="1"/>
  <c r="AH78" i="20" s="1"/>
  <c r="AH79" i="20" s="1"/>
  <c r="BR86" i="20"/>
  <c r="BR27" i="20"/>
  <c r="BR39" i="20" s="1"/>
  <c r="BR26" i="20"/>
  <c r="BR38" i="20" s="1"/>
  <c r="BR23" i="20"/>
  <c r="BR35" i="20" s="1"/>
  <c r="BR103" i="20" s="1"/>
  <c r="BR29" i="23" s="1"/>
  <c r="BR28" i="20"/>
  <c r="BR40" i="20" s="1"/>
  <c r="BR25" i="20"/>
  <c r="BR37" i="20" s="1"/>
  <c r="BR24" i="20"/>
  <c r="BR36" i="20" s="1"/>
  <c r="BR22" i="20"/>
  <c r="BR34" i="20" s="1"/>
  <c r="BR21" i="20"/>
  <c r="BR33" i="20" s="1"/>
  <c r="BR20" i="20"/>
  <c r="BR32" i="20" s="1"/>
  <c r="BR19" i="20"/>
  <c r="BR31" i="20" s="1"/>
  <c r="BS5" i="20"/>
  <c r="BS5" i="19"/>
  <c r="BR14" i="20"/>
  <c r="BR14" i="19"/>
  <c r="BR13" i="20"/>
  <c r="BR13" i="19"/>
  <c r="BR15" i="3"/>
  <c r="BT4" i="3"/>
  <c r="BS11" i="3"/>
  <c r="BS10" i="3"/>
  <c r="BS7" i="3"/>
  <c r="BS6" i="3"/>
  <c r="BR61" i="23" l="1"/>
  <c r="BQ63" i="23"/>
  <c r="BQ73" i="23"/>
  <c r="BP27" i="27"/>
  <c r="BP58" i="23"/>
  <c r="BP68" i="23" s="1"/>
  <c r="BP70" i="23" s="1"/>
  <c r="BR45" i="25"/>
  <c r="BR46" i="25"/>
  <c r="BR44" i="25"/>
  <c r="BS23" i="26"/>
  <c r="BS24" i="26" s="1"/>
  <c r="BS22" i="26"/>
  <c r="BS7" i="27"/>
  <c r="BS7" i="26"/>
  <c r="BS35" i="26" s="1"/>
  <c r="BR15" i="27"/>
  <c r="BR15" i="26"/>
  <c r="BS10" i="27"/>
  <c r="BS10" i="26"/>
  <c r="BS11" i="27"/>
  <c r="BS11" i="26"/>
  <c r="AH80" i="20"/>
  <c r="AI77" i="20" s="1"/>
  <c r="AI88" i="20" s="1"/>
  <c r="AI47" i="20" s="1"/>
  <c r="AH29" i="26"/>
  <c r="BS6" i="27"/>
  <c r="BS6" i="26"/>
  <c r="BT4" i="27"/>
  <c r="BT4" i="26"/>
  <c r="BR36" i="25"/>
  <c r="BR43" i="25"/>
  <c r="BQ56" i="25"/>
  <c r="BQ65" i="25" s="1"/>
  <c r="BQ55" i="25"/>
  <c r="BQ64" i="25" s="1"/>
  <c r="BQ54" i="25"/>
  <c r="BQ63" i="25" s="1"/>
  <c r="BQ53" i="25"/>
  <c r="BS6" i="23"/>
  <c r="BS6" i="25"/>
  <c r="BT4" i="23"/>
  <c r="BT4" i="25"/>
  <c r="BT38" i="25" s="1"/>
  <c r="BR15" i="23"/>
  <c r="BR15" i="25"/>
  <c r="BR22" i="25" s="1"/>
  <c r="BR23" i="25" s="1"/>
  <c r="BS10" i="23"/>
  <c r="BS10" i="25"/>
  <c r="BS39" i="25" s="1"/>
  <c r="BS7" i="23"/>
  <c r="BS7" i="25"/>
  <c r="BS11" i="23"/>
  <c r="BS11" i="25"/>
  <c r="BS75" i="20"/>
  <c r="AH59" i="20"/>
  <c r="BR41" i="20"/>
  <c r="BR46" i="20" s="1"/>
  <c r="BT4" i="20"/>
  <c r="BT91" i="20" s="1"/>
  <c r="BT93" i="20" s="1"/>
  <c r="BT4" i="19"/>
  <c r="BR15" i="20"/>
  <c r="BR15" i="19"/>
  <c r="BS6" i="20"/>
  <c r="BS85" i="20" s="1"/>
  <c r="BS6" i="19"/>
  <c r="BS7" i="20"/>
  <c r="BS7" i="19"/>
  <c r="BS10" i="20"/>
  <c r="BS95" i="20" s="1"/>
  <c r="BS10" i="19"/>
  <c r="BS11" i="20"/>
  <c r="BS11" i="19"/>
  <c r="BT5" i="3"/>
  <c r="BS14" i="3"/>
  <c r="BS13" i="3"/>
  <c r="BQ67" i="23" l="1"/>
  <c r="BP74" i="23"/>
  <c r="BP75" i="23" s="1"/>
  <c r="BP69" i="23"/>
  <c r="BR47" i="25"/>
  <c r="BR25" i="27" s="1"/>
  <c r="BS48" i="23"/>
  <c r="BS40" i="23"/>
  <c r="AI82" i="20"/>
  <c r="AI96" i="20" s="1"/>
  <c r="AI98" i="20" s="1"/>
  <c r="AI48" i="20" s="1"/>
  <c r="AI49" i="20" s="1"/>
  <c r="AI53" i="20" s="1"/>
  <c r="BR50" i="25"/>
  <c r="BR27" i="25"/>
  <c r="BR24" i="27" s="1"/>
  <c r="BR57" i="23" s="1"/>
  <c r="BR62" i="23" s="1"/>
  <c r="BR64" i="23" s="1"/>
  <c r="BT5" i="27"/>
  <c r="BT5" i="26"/>
  <c r="BT21" i="26" s="1"/>
  <c r="BS35" i="25"/>
  <c r="BS34" i="25"/>
  <c r="BS20" i="25"/>
  <c r="BS21" i="25" s="1"/>
  <c r="BS32" i="25"/>
  <c r="BS33" i="25"/>
  <c r="BS26" i="25"/>
  <c r="BS13" i="27"/>
  <c r="BS13" i="26"/>
  <c r="BS40" i="25"/>
  <c r="BQ57" i="25"/>
  <c r="BQ62" i="25"/>
  <c r="BQ66" i="25" s="1"/>
  <c r="BQ26" i="27" s="1"/>
  <c r="BS14" i="27"/>
  <c r="BS14" i="26"/>
  <c r="BS36" i="26"/>
  <c r="BS13" i="23"/>
  <c r="BS13" i="25"/>
  <c r="BT5" i="23"/>
  <c r="BT5" i="25"/>
  <c r="BS14" i="23"/>
  <c r="BS14" i="25"/>
  <c r="BS86" i="20"/>
  <c r="AH61" i="20"/>
  <c r="AH64" i="20" s="1"/>
  <c r="BS25" i="20"/>
  <c r="BS37" i="20" s="1"/>
  <c r="BS27" i="20"/>
  <c r="BS39" i="20" s="1"/>
  <c r="BS24" i="20"/>
  <c r="BS36" i="20" s="1"/>
  <c r="BS23" i="20"/>
  <c r="BS35" i="20" s="1"/>
  <c r="BS103" i="20" s="1"/>
  <c r="BS29" i="23" s="1"/>
  <c r="BS20" i="20"/>
  <c r="BS32" i="20" s="1"/>
  <c r="BS28" i="20"/>
  <c r="BS40" i="20" s="1"/>
  <c r="BS19" i="20"/>
  <c r="BS31" i="20" s="1"/>
  <c r="BS22" i="20"/>
  <c r="BS34" i="20" s="1"/>
  <c r="BS21" i="20"/>
  <c r="BS33" i="20" s="1"/>
  <c r="BS26" i="20"/>
  <c r="BS38" i="20" s="1"/>
  <c r="BS13" i="20"/>
  <c r="BS13" i="19"/>
  <c r="BS14" i="20"/>
  <c r="BS14" i="19"/>
  <c r="BT5" i="20"/>
  <c r="BT5" i="19"/>
  <c r="BT6" i="3"/>
  <c r="BT7" i="3"/>
  <c r="BU4" i="3"/>
  <c r="BT10" i="3"/>
  <c r="BT11" i="3"/>
  <c r="BS15" i="3"/>
  <c r="BQ27" i="27" l="1"/>
  <c r="BQ58" i="23"/>
  <c r="BQ68" i="23" s="1"/>
  <c r="BQ70" i="23" s="1"/>
  <c r="BS61" i="23"/>
  <c r="BR73" i="23"/>
  <c r="BR63" i="23"/>
  <c r="AI102" i="20"/>
  <c r="BT22" i="26"/>
  <c r="BT23" i="26"/>
  <c r="BT24" i="26" s="1"/>
  <c r="BT11" i="27"/>
  <c r="BT11" i="26"/>
  <c r="BT6" i="27"/>
  <c r="BT6" i="26"/>
  <c r="BT10" i="27"/>
  <c r="BT10" i="26"/>
  <c r="BS59" i="25"/>
  <c r="BS44" i="25"/>
  <c r="BS45" i="25"/>
  <c r="BU4" i="27"/>
  <c r="BU4" i="26"/>
  <c r="BS36" i="25"/>
  <c r="BS43" i="25"/>
  <c r="BS46" i="25"/>
  <c r="BS15" i="27"/>
  <c r="BS15" i="26"/>
  <c r="BT7" i="27"/>
  <c r="BT7" i="26"/>
  <c r="BT35" i="26" s="1"/>
  <c r="BR56" i="25"/>
  <c r="BR65" i="25" s="1"/>
  <c r="BR55" i="25"/>
  <c r="BR64" i="25" s="1"/>
  <c r="BR54" i="25"/>
  <c r="BR63" i="25" s="1"/>
  <c r="BR53" i="25"/>
  <c r="BS15" i="23"/>
  <c r="BS15" i="25"/>
  <c r="BS22" i="25" s="1"/>
  <c r="BS23" i="25" s="1"/>
  <c r="BT6" i="23"/>
  <c r="BT6" i="25"/>
  <c r="BT7" i="23"/>
  <c r="BT7" i="25"/>
  <c r="BT11" i="23"/>
  <c r="BT11" i="25"/>
  <c r="BT10" i="23"/>
  <c r="BT10" i="25"/>
  <c r="BT39" i="25" s="1"/>
  <c r="BU4" i="23"/>
  <c r="BU4" i="25"/>
  <c r="BU38" i="25" s="1"/>
  <c r="AH62" i="20"/>
  <c r="AI55" i="20"/>
  <c r="AI69" i="20" s="1"/>
  <c r="AI70" i="20" s="1"/>
  <c r="AJ68" i="20" s="1"/>
  <c r="AJ72" i="20" s="1"/>
  <c r="BT75" i="20"/>
  <c r="AI23" i="23"/>
  <c r="AI104" i="20"/>
  <c r="BS41" i="20"/>
  <c r="BS46" i="20" s="1"/>
  <c r="BT7" i="20"/>
  <c r="BT7" i="19"/>
  <c r="BT6" i="19"/>
  <c r="BT6" i="20"/>
  <c r="BT85" i="20" s="1"/>
  <c r="BT10" i="20"/>
  <c r="BT10" i="19"/>
  <c r="BS15" i="20"/>
  <c r="BS15" i="19"/>
  <c r="BT11" i="19"/>
  <c r="BT11" i="20"/>
  <c r="BU4" i="20"/>
  <c r="BU91" i="20" s="1"/>
  <c r="BU93" i="20" s="1"/>
  <c r="BU4" i="19"/>
  <c r="BT13" i="3"/>
  <c r="BT14" i="3"/>
  <c r="BU5" i="3"/>
  <c r="BQ74" i="23" l="1"/>
  <c r="BQ75" i="23" s="1"/>
  <c r="BQ69" i="23"/>
  <c r="BR67" i="23"/>
  <c r="BT40" i="23"/>
  <c r="BT48" i="23"/>
  <c r="BT40" i="25"/>
  <c r="BT59" i="25" s="1"/>
  <c r="BT26" i="25"/>
  <c r="BS50" i="25"/>
  <c r="BS27" i="25"/>
  <c r="BS24" i="27" s="1"/>
  <c r="BS57" i="23" s="1"/>
  <c r="BS62" i="23" s="1"/>
  <c r="BS64" i="23" s="1"/>
  <c r="BU5" i="27"/>
  <c r="BU5" i="26"/>
  <c r="BU21" i="26" s="1"/>
  <c r="BT14" i="27"/>
  <c r="BT14" i="26"/>
  <c r="BR57" i="25"/>
  <c r="BR62" i="25"/>
  <c r="BR66" i="25" s="1"/>
  <c r="BR26" i="27" s="1"/>
  <c r="BS47" i="25"/>
  <c r="BS25" i="27" s="1"/>
  <c r="BT13" i="27"/>
  <c r="BT13" i="26"/>
  <c r="BT36" i="26"/>
  <c r="BT20" i="25"/>
  <c r="BT21" i="25" s="1"/>
  <c r="BT35" i="25"/>
  <c r="BT32" i="25"/>
  <c r="BT33" i="25"/>
  <c r="BT34" i="25"/>
  <c r="BT45" i="25" s="1"/>
  <c r="BT14" i="23"/>
  <c r="BT14" i="25"/>
  <c r="BT13" i="23"/>
  <c r="BT13" i="25"/>
  <c r="BU5" i="23"/>
  <c r="BU5" i="25"/>
  <c r="BT95" i="20"/>
  <c r="BT86" i="20"/>
  <c r="AI56" i="20"/>
  <c r="BT28" i="20"/>
  <c r="BT40" i="20" s="1"/>
  <c r="BT27" i="20"/>
  <c r="BT39" i="20" s="1"/>
  <c r="BT25" i="20"/>
  <c r="BT37" i="20" s="1"/>
  <c r="BT26" i="20"/>
  <c r="BT38" i="20" s="1"/>
  <c r="BT22" i="20"/>
  <c r="BT34" i="20" s="1"/>
  <c r="BT24" i="20"/>
  <c r="BT36" i="20" s="1"/>
  <c r="BT21" i="20"/>
  <c r="BT33" i="20" s="1"/>
  <c r="BT20" i="20"/>
  <c r="BT32" i="20" s="1"/>
  <c r="BT23" i="20"/>
  <c r="BT35" i="20" s="1"/>
  <c r="BT103" i="20" s="1"/>
  <c r="BT29" i="23" s="1"/>
  <c r="BT19" i="20"/>
  <c r="BT31" i="20" s="1"/>
  <c r="BT14" i="20"/>
  <c r="BT14" i="19"/>
  <c r="BU5" i="19"/>
  <c r="BU5" i="20"/>
  <c r="BT13" i="20"/>
  <c r="BT13" i="19"/>
  <c r="BT15" i="3"/>
  <c r="BV4" i="3"/>
  <c r="BU10" i="3"/>
  <c r="BU11" i="3"/>
  <c r="BU6" i="3"/>
  <c r="BU7" i="3"/>
  <c r="BT44" i="25" l="1"/>
  <c r="BT46" i="25"/>
  <c r="BR27" i="27"/>
  <c r="BR58" i="23"/>
  <c r="BR68" i="23" s="1"/>
  <c r="BR70" i="23" s="1"/>
  <c r="BT61" i="23"/>
  <c r="BS63" i="23"/>
  <c r="BS73" i="23"/>
  <c r="BU22" i="26"/>
  <c r="BU23" i="26"/>
  <c r="BU24" i="26" s="1"/>
  <c r="BU10" i="27"/>
  <c r="BU10" i="26"/>
  <c r="BS53" i="25"/>
  <c r="BS55" i="25"/>
  <c r="BS64" i="25" s="1"/>
  <c r="BS54" i="25"/>
  <c r="BS63" i="25" s="1"/>
  <c r="BS56" i="25"/>
  <c r="BS65" i="25" s="1"/>
  <c r="BU7" i="27"/>
  <c r="BU7" i="26"/>
  <c r="BU35" i="26" s="1"/>
  <c r="BV4" i="27"/>
  <c r="BV4" i="26"/>
  <c r="BU6" i="27"/>
  <c r="BU6" i="26"/>
  <c r="BT15" i="27"/>
  <c r="BT15" i="26"/>
  <c r="BT36" i="25"/>
  <c r="BT43" i="25"/>
  <c r="BU11" i="27"/>
  <c r="BU11" i="26"/>
  <c r="BU10" i="23"/>
  <c r="BU10" i="25"/>
  <c r="BU39" i="25" s="1"/>
  <c r="BV4" i="23"/>
  <c r="BV4" i="25"/>
  <c r="BV38" i="25" s="1"/>
  <c r="BU7" i="23"/>
  <c r="BU7" i="25"/>
  <c r="BU6" i="23"/>
  <c r="BU6" i="25"/>
  <c r="BT15" i="23"/>
  <c r="BT15" i="25"/>
  <c r="BT22" i="25" s="1"/>
  <c r="BT23" i="25" s="1"/>
  <c r="BU11" i="23"/>
  <c r="BU11" i="25"/>
  <c r="BU75" i="20"/>
  <c r="AI58" i="20"/>
  <c r="AI78" i="20" s="1"/>
  <c r="AI79" i="20" s="1"/>
  <c r="BT41" i="20"/>
  <c r="BT46" i="20" s="1"/>
  <c r="BU7" i="19"/>
  <c r="BU7" i="20"/>
  <c r="BV4" i="20"/>
  <c r="BV91" i="20" s="1"/>
  <c r="BV93" i="20" s="1"/>
  <c r="BV4" i="19"/>
  <c r="BU6" i="20"/>
  <c r="BU85" i="20" s="1"/>
  <c r="BU6" i="19"/>
  <c r="BU11" i="20"/>
  <c r="BU11" i="19"/>
  <c r="BT15" i="19"/>
  <c r="BT15" i="20"/>
  <c r="BU10" i="20"/>
  <c r="BU10" i="19"/>
  <c r="BU14" i="3"/>
  <c r="BU13" i="3"/>
  <c r="BV5" i="3"/>
  <c r="BU48" i="23" l="1"/>
  <c r="BT47" i="25"/>
  <c r="BT25" i="27" s="1"/>
  <c r="BS67" i="23"/>
  <c r="BR69" i="23"/>
  <c r="BR74" i="23"/>
  <c r="BR75" i="23" s="1"/>
  <c r="BU40" i="23"/>
  <c r="BT50" i="25"/>
  <c r="BT27" i="25"/>
  <c r="BT24" i="27" s="1"/>
  <c r="BT57" i="23" s="1"/>
  <c r="BT62" i="23" s="1"/>
  <c r="BT64" i="23" s="1"/>
  <c r="BT63" i="23" s="1"/>
  <c r="BV5" i="27"/>
  <c r="BV5" i="26"/>
  <c r="BV21" i="26" s="1"/>
  <c r="AI80" i="20"/>
  <c r="AJ77" i="20" s="1"/>
  <c r="AJ82" i="20" s="1"/>
  <c r="AJ96" i="20" s="1"/>
  <c r="AJ98" i="20" s="1"/>
  <c r="AJ48" i="20" s="1"/>
  <c r="AI29" i="26"/>
  <c r="BU20" i="25"/>
  <c r="BU21" i="25" s="1"/>
  <c r="BU32" i="25"/>
  <c r="BU33" i="25"/>
  <c r="BU34" i="25"/>
  <c r="BU35" i="25"/>
  <c r="BU40" i="25"/>
  <c r="BU13" i="27"/>
  <c r="BU13" i="26"/>
  <c r="BU14" i="27"/>
  <c r="BU14" i="26"/>
  <c r="BU26" i="25"/>
  <c r="BU36" i="26"/>
  <c r="BS57" i="25"/>
  <c r="BS62" i="25"/>
  <c r="BS66" i="25" s="1"/>
  <c r="BS26" i="27" s="1"/>
  <c r="BU14" i="23"/>
  <c r="BU14" i="25"/>
  <c r="BV5" i="23"/>
  <c r="BV5" i="25"/>
  <c r="BU13" i="23"/>
  <c r="BU13" i="25"/>
  <c r="BU86" i="20"/>
  <c r="BU95" i="20"/>
  <c r="AI59" i="20"/>
  <c r="BU28" i="20"/>
  <c r="BU40" i="20" s="1"/>
  <c r="BU24" i="20"/>
  <c r="BU36" i="20" s="1"/>
  <c r="BU26" i="20"/>
  <c r="BU38" i="20" s="1"/>
  <c r="BU21" i="20"/>
  <c r="BU33" i="20" s="1"/>
  <c r="BU19" i="20"/>
  <c r="BU31" i="20" s="1"/>
  <c r="BU27" i="20"/>
  <c r="BU39" i="20" s="1"/>
  <c r="BU25" i="20"/>
  <c r="BU37" i="20" s="1"/>
  <c r="BU23" i="20"/>
  <c r="BU35" i="20" s="1"/>
  <c r="BU103" i="20" s="1"/>
  <c r="BU29" i="23" s="1"/>
  <c r="BU22" i="20"/>
  <c r="BU34" i="20" s="1"/>
  <c r="BU20" i="20"/>
  <c r="BU32" i="20" s="1"/>
  <c r="BU13" i="20"/>
  <c r="BU13" i="19"/>
  <c r="BV5" i="20"/>
  <c r="BV5" i="19"/>
  <c r="BU14" i="20"/>
  <c r="BU14" i="19"/>
  <c r="BV7" i="3"/>
  <c r="BU15" i="3"/>
  <c r="BW4" i="3"/>
  <c r="BV10" i="3"/>
  <c r="BV11" i="3"/>
  <c r="BV6" i="3"/>
  <c r="BS27" i="27" l="1"/>
  <c r="BS58" i="23"/>
  <c r="BS68" i="23" s="1"/>
  <c r="BS70" i="23" s="1"/>
  <c r="BU61" i="23"/>
  <c r="BT73" i="23"/>
  <c r="BV23" i="26"/>
  <c r="BV24" i="26" s="1"/>
  <c r="BV22" i="26"/>
  <c r="BV10" i="27"/>
  <c r="BV10" i="26"/>
  <c r="BU59" i="25"/>
  <c r="BU36" i="25"/>
  <c r="BU43" i="25"/>
  <c r="BT53" i="25"/>
  <c r="BT56" i="25"/>
  <c r="BT65" i="25" s="1"/>
  <c r="BT55" i="25"/>
  <c r="BT64" i="25" s="1"/>
  <c r="BT54" i="25"/>
  <c r="BT63" i="25" s="1"/>
  <c r="BW4" i="27"/>
  <c r="BW4" i="26"/>
  <c r="BU46" i="25"/>
  <c r="BV6" i="27"/>
  <c r="BV6" i="26"/>
  <c r="BU15" i="27"/>
  <c r="BU15" i="26"/>
  <c r="AJ88" i="20"/>
  <c r="AJ47" i="20" s="1"/>
  <c r="AJ102" i="20" s="1"/>
  <c r="BU45" i="25"/>
  <c r="BV11" i="27"/>
  <c r="BV11" i="26"/>
  <c r="BV7" i="27"/>
  <c r="BV7" i="26"/>
  <c r="BV35" i="26" s="1"/>
  <c r="BU44" i="25"/>
  <c r="BV7" i="23"/>
  <c r="BV7" i="25"/>
  <c r="BV10" i="23"/>
  <c r="BV10" i="25"/>
  <c r="BV39" i="25" s="1"/>
  <c r="BW4" i="23"/>
  <c r="BW4" i="25"/>
  <c r="BW38" i="25" s="1"/>
  <c r="BV11" i="23"/>
  <c r="BV11" i="25"/>
  <c r="BV6" i="23"/>
  <c r="BV6" i="25"/>
  <c r="BU15" i="23"/>
  <c r="BU15" i="25"/>
  <c r="BU22" i="25" s="1"/>
  <c r="BU23" i="25" s="1"/>
  <c r="AI61" i="20"/>
  <c r="AI64" i="20" s="1"/>
  <c r="BV75" i="20"/>
  <c r="AJ49" i="20"/>
  <c r="AJ53" i="20" s="1"/>
  <c r="AJ55" i="20" s="1"/>
  <c r="BU41" i="20"/>
  <c r="BU46" i="20" s="1"/>
  <c r="BW4" i="20"/>
  <c r="BW91" i="20" s="1"/>
  <c r="BW93" i="20" s="1"/>
  <c r="BW4" i="19"/>
  <c r="BV6" i="20"/>
  <c r="BV85" i="20" s="1"/>
  <c r="BV6" i="19"/>
  <c r="BU15" i="20"/>
  <c r="BU15" i="19"/>
  <c r="BV11" i="20"/>
  <c r="BV11" i="19"/>
  <c r="BV7" i="20"/>
  <c r="BV7" i="19"/>
  <c r="BV10" i="20"/>
  <c r="BV10" i="19"/>
  <c r="BV14" i="3"/>
  <c r="BV13" i="3"/>
  <c r="BW5" i="3"/>
  <c r="BV95" i="20" l="1"/>
  <c r="BV48" i="23"/>
  <c r="BV26" i="25"/>
  <c r="BS69" i="23"/>
  <c r="BT67" i="23"/>
  <c r="BS74" i="23"/>
  <c r="BS75" i="23" s="1"/>
  <c r="BV40" i="23"/>
  <c r="BV13" i="27"/>
  <c r="BV13" i="26"/>
  <c r="BV14" i="27"/>
  <c r="BV14" i="26"/>
  <c r="BV20" i="25"/>
  <c r="BV21" i="25" s="1"/>
  <c r="BV34" i="25"/>
  <c r="BV33" i="25"/>
  <c r="BV35" i="25"/>
  <c r="BV32" i="25"/>
  <c r="BV36" i="26"/>
  <c r="BU50" i="25"/>
  <c r="BU27" i="25"/>
  <c r="BU24" i="27" s="1"/>
  <c r="BU57" i="23" s="1"/>
  <c r="BU62" i="23" s="1"/>
  <c r="BU64" i="23" s="1"/>
  <c r="BT57" i="25"/>
  <c r="BT62" i="25"/>
  <c r="BT66" i="25" s="1"/>
  <c r="BT26" i="27" s="1"/>
  <c r="BV40" i="25"/>
  <c r="BW5" i="27"/>
  <c r="BW5" i="26"/>
  <c r="BW21" i="26" s="1"/>
  <c r="BU47" i="25"/>
  <c r="BU25" i="27" s="1"/>
  <c r="BW5" i="23"/>
  <c r="BW5" i="25"/>
  <c r="BV13" i="23"/>
  <c r="BV13" i="25"/>
  <c r="BV14" i="23"/>
  <c r="BV14" i="25"/>
  <c r="BV86" i="20"/>
  <c r="AJ23" i="23"/>
  <c r="AJ104" i="20"/>
  <c r="AJ56" i="20"/>
  <c r="AJ69" i="20"/>
  <c r="AJ70" i="20" s="1"/>
  <c r="AK68" i="20" s="1"/>
  <c r="AK72" i="20" s="1"/>
  <c r="AI62" i="20"/>
  <c r="BV27" i="20"/>
  <c r="BV39" i="20" s="1"/>
  <c r="BV28" i="20"/>
  <c r="BV40" i="20" s="1"/>
  <c r="BV26" i="20"/>
  <c r="BV38" i="20" s="1"/>
  <c r="BV23" i="20"/>
  <c r="BV35" i="20" s="1"/>
  <c r="BV103" i="20" s="1"/>
  <c r="BV29" i="23" s="1"/>
  <c r="BV25" i="20"/>
  <c r="BV37" i="20" s="1"/>
  <c r="BV22" i="20"/>
  <c r="BV34" i="20" s="1"/>
  <c r="BV20" i="20"/>
  <c r="BV32" i="20" s="1"/>
  <c r="BV19" i="20"/>
  <c r="BV31" i="20" s="1"/>
  <c r="BV24" i="20"/>
  <c r="BV36" i="20" s="1"/>
  <c r="BV21" i="20"/>
  <c r="BV33" i="20" s="1"/>
  <c r="BW5" i="19"/>
  <c r="BW5" i="20"/>
  <c r="BV13" i="20"/>
  <c r="BV13" i="19"/>
  <c r="BV14" i="19"/>
  <c r="BV14" i="20"/>
  <c r="BV15" i="3"/>
  <c r="BW6" i="3"/>
  <c r="BX4" i="3"/>
  <c r="BW11" i="3"/>
  <c r="BW10" i="3"/>
  <c r="BW7" i="3"/>
  <c r="BT27" i="27" l="1"/>
  <c r="BT58" i="23"/>
  <c r="BT68" i="23" s="1"/>
  <c r="BT70" i="23" s="1"/>
  <c r="BV61" i="23"/>
  <c r="BU73" i="23"/>
  <c r="BU63" i="23"/>
  <c r="BW23" i="26"/>
  <c r="BW24" i="26" s="1"/>
  <c r="BW22" i="26"/>
  <c r="BW11" i="27"/>
  <c r="BW11" i="26"/>
  <c r="BV59" i="25"/>
  <c r="BV45" i="25"/>
  <c r="BX4" i="27"/>
  <c r="BX4" i="26"/>
  <c r="BV36" i="25"/>
  <c r="BV43" i="25"/>
  <c r="BW7" i="27"/>
  <c r="BW7" i="26"/>
  <c r="BW35" i="26" s="1"/>
  <c r="BW6" i="27"/>
  <c r="BW6" i="26"/>
  <c r="BV46" i="25"/>
  <c r="BW10" i="27"/>
  <c r="BW10" i="26"/>
  <c r="BV15" i="27"/>
  <c r="BV15" i="26"/>
  <c r="BU56" i="25"/>
  <c r="BU65" i="25" s="1"/>
  <c r="BU55" i="25"/>
  <c r="BU64" i="25" s="1"/>
  <c r="BU54" i="25"/>
  <c r="BU63" i="25" s="1"/>
  <c r="BU53" i="25"/>
  <c r="BV44" i="25"/>
  <c r="BX4" i="23"/>
  <c r="BX4" i="25"/>
  <c r="BX38" i="25" s="1"/>
  <c r="BW7" i="23"/>
  <c r="BW7" i="25"/>
  <c r="BW6" i="23"/>
  <c r="BW6" i="25"/>
  <c r="BW11" i="23"/>
  <c r="BW11" i="25"/>
  <c r="BW10" i="23"/>
  <c r="BW10" i="25"/>
  <c r="BW39" i="25" s="1"/>
  <c r="BV15" i="23"/>
  <c r="BV15" i="25"/>
  <c r="BV22" i="25" s="1"/>
  <c r="BV23" i="25" s="1"/>
  <c r="BW75" i="20"/>
  <c r="AJ58" i="20"/>
  <c r="AJ59" i="20" s="1"/>
  <c r="AJ61" i="20" s="1"/>
  <c r="AJ62" i="20" s="1"/>
  <c r="BV41" i="20"/>
  <c r="BV46" i="20" s="1"/>
  <c r="BW7" i="20"/>
  <c r="BW7" i="19"/>
  <c r="BW6" i="20"/>
  <c r="BW85" i="20" s="1"/>
  <c r="BW6" i="19"/>
  <c r="BW10" i="20"/>
  <c r="BW10" i="19"/>
  <c r="BW11" i="20"/>
  <c r="BW11" i="19"/>
  <c r="BV15" i="20"/>
  <c r="BV15" i="19"/>
  <c r="BX4" i="20"/>
  <c r="BX91" i="20" s="1"/>
  <c r="BX93" i="20" s="1"/>
  <c r="BX4" i="19"/>
  <c r="BW13" i="3"/>
  <c r="BW14" i="3"/>
  <c r="BX5" i="3"/>
  <c r="BW48" i="23" l="1"/>
  <c r="BU67" i="23"/>
  <c r="BT69" i="23"/>
  <c r="BT74" i="23"/>
  <c r="BT75" i="23" s="1"/>
  <c r="BW36" i="26"/>
  <c r="BW40" i="23"/>
  <c r="BW40" i="25"/>
  <c r="BW59" i="25" s="1"/>
  <c r="BV50" i="25"/>
  <c r="BV27" i="25"/>
  <c r="BV24" i="27" s="1"/>
  <c r="BV57" i="23" s="1"/>
  <c r="BV62" i="23" s="1"/>
  <c r="BV64" i="23" s="1"/>
  <c r="BW34" i="25"/>
  <c r="BW20" i="25"/>
  <c r="BW21" i="25" s="1"/>
  <c r="BW35" i="25"/>
  <c r="BW32" i="25"/>
  <c r="BW33" i="25"/>
  <c r="BV47" i="25"/>
  <c r="BV25" i="27" s="1"/>
  <c r="BX5" i="27"/>
  <c r="BX5" i="26"/>
  <c r="BU57" i="25"/>
  <c r="BU62" i="25"/>
  <c r="BU66" i="25" s="1"/>
  <c r="BU26" i="27" s="1"/>
  <c r="BW14" i="27"/>
  <c r="BW14" i="26"/>
  <c r="BW26" i="25"/>
  <c r="BW13" i="27"/>
  <c r="BW13" i="26"/>
  <c r="BX21" i="26"/>
  <c r="BX22" i="26" s="1"/>
  <c r="BW86" i="20"/>
  <c r="BW14" i="23"/>
  <c r="BW14" i="25"/>
  <c r="BX5" i="23"/>
  <c r="BX5" i="25"/>
  <c r="BW13" i="23"/>
  <c r="BW13" i="25"/>
  <c r="BW95" i="20"/>
  <c r="AJ78" i="20"/>
  <c r="AJ79" i="20" s="1"/>
  <c r="AJ64" i="20"/>
  <c r="BW25" i="20"/>
  <c r="BW37" i="20" s="1"/>
  <c r="BW24" i="20"/>
  <c r="BW36" i="20" s="1"/>
  <c r="BW23" i="20"/>
  <c r="BW35" i="20" s="1"/>
  <c r="BW103" i="20" s="1"/>
  <c r="BW29" i="23" s="1"/>
  <c r="BW20" i="20"/>
  <c r="BW32" i="20" s="1"/>
  <c r="BW28" i="20"/>
  <c r="BW40" i="20" s="1"/>
  <c r="BW27" i="20"/>
  <c r="BW39" i="20" s="1"/>
  <c r="BW22" i="20"/>
  <c r="BW34" i="20" s="1"/>
  <c r="BW26" i="20"/>
  <c r="BW38" i="20" s="1"/>
  <c r="BW19" i="20"/>
  <c r="BW31" i="20" s="1"/>
  <c r="BW21" i="20"/>
  <c r="BW33" i="20" s="1"/>
  <c r="BX5" i="20"/>
  <c r="BX5" i="19"/>
  <c r="BW14" i="20"/>
  <c r="BW14" i="19"/>
  <c r="BW13" i="20"/>
  <c r="BW13" i="19"/>
  <c r="BY4" i="3"/>
  <c r="BX10" i="3"/>
  <c r="BX11" i="3"/>
  <c r="BX6" i="3"/>
  <c r="BX7" i="3"/>
  <c r="BW15" i="3"/>
  <c r="BW61" i="23" l="1"/>
  <c r="BV73" i="23"/>
  <c r="BU27" i="27"/>
  <c r="BU58" i="23"/>
  <c r="BU68" i="23" s="1"/>
  <c r="BU70" i="23" s="1"/>
  <c r="BV63" i="23"/>
  <c r="BW46" i="25"/>
  <c r="BW44" i="25"/>
  <c r="BW45" i="25"/>
  <c r="BX23" i="26"/>
  <c r="BX24" i="26" s="1"/>
  <c r="BX7" i="27"/>
  <c r="BX7" i="26"/>
  <c r="BX35" i="26" s="1"/>
  <c r="BY4" i="27"/>
  <c r="BY4" i="26"/>
  <c r="BW36" i="25"/>
  <c r="BW43" i="25"/>
  <c r="BV56" i="25"/>
  <c r="BV65" i="25" s="1"/>
  <c r="BV55" i="25"/>
  <c r="BV64" i="25" s="1"/>
  <c r="BV54" i="25"/>
  <c r="BV63" i="25" s="1"/>
  <c r="BV53" i="25"/>
  <c r="BX6" i="27"/>
  <c r="BX6" i="26"/>
  <c r="BX11" i="27"/>
  <c r="BX11" i="26"/>
  <c r="AJ80" i="20"/>
  <c r="AK77" i="20" s="1"/>
  <c r="AK82" i="20" s="1"/>
  <c r="AK96" i="20" s="1"/>
  <c r="AK98" i="20" s="1"/>
  <c r="AK48" i="20" s="1"/>
  <c r="AJ29" i="26"/>
  <c r="BW15" i="27"/>
  <c r="BW15" i="26"/>
  <c r="BX10" i="27"/>
  <c r="BX10" i="26"/>
  <c r="BW15" i="23"/>
  <c r="BW15" i="25"/>
  <c r="BW22" i="25" s="1"/>
  <c r="BW23" i="25" s="1"/>
  <c r="BY4" i="23"/>
  <c r="BY4" i="25"/>
  <c r="BY38" i="25" s="1"/>
  <c r="BX11" i="23"/>
  <c r="BX11" i="25"/>
  <c r="BX10" i="23"/>
  <c r="BX10" i="25"/>
  <c r="BX39" i="25" s="1"/>
  <c r="BX7" i="23"/>
  <c r="BX7" i="25"/>
  <c r="BX6" i="23"/>
  <c r="BX6" i="25"/>
  <c r="BX75" i="20"/>
  <c r="BW41" i="20"/>
  <c r="BW46" i="20" s="1"/>
  <c r="BW15" i="20"/>
  <c r="BW15" i="19"/>
  <c r="BX7" i="20"/>
  <c r="BX7" i="19"/>
  <c r="BX6" i="20"/>
  <c r="BX85" i="20" s="1"/>
  <c r="BX6" i="19"/>
  <c r="BX10" i="20"/>
  <c r="BX10" i="19"/>
  <c r="BY4" i="20"/>
  <c r="BY91" i="20" s="1"/>
  <c r="BY93" i="20" s="1"/>
  <c r="BY4" i="19"/>
  <c r="BX11" i="20"/>
  <c r="BX11" i="19"/>
  <c r="BX14" i="3"/>
  <c r="BX13" i="3"/>
  <c r="BY5" i="3"/>
  <c r="BW47" i="25" l="1"/>
  <c r="BW25" i="27" s="1"/>
  <c r="BV67" i="23"/>
  <c r="BU74" i="23"/>
  <c r="BU75" i="23" s="1"/>
  <c r="BU69" i="23"/>
  <c r="BX26" i="25"/>
  <c r="BX48" i="23"/>
  <c r="AK88" i="20"/>
  <c r="AK47" i="20" s="1"/>
  <c r="AK49" i="20" s="1"/>
  <c r="AK53" i="20" s="1"/>
  <c r="BX40" i="23"/>
  <c r="BX40" i="25"/>
  <c r="BY5" i="27"/>
  <c r="BY5" i="26"/>
  <c r="BY21" i="26" s="1"/>
  <c r="BY23" i="26" s="1"/>
  <c r="BW27" i="25"/>
  <c r="BW24" i="27" s="1"/>
  <c r="BW57" i="23" s="1"/>
  <c r="BW62" i="23" s="1"/>
  <c r="BW64" i="23" s="1"/>
  <c r="BW50" i="25"/>
  <c r="BX13" i="27"/>
  <c r="BX13" i="26"/>
  <c r="BX20" i="25"/>
  <c r="BX21" i="25" s="1"/>
  <c r="BX35" i="25"/>
  <c r="BX33" i="25"/>
  <c r="BX34" i="25"/>
  <c r="BX32" i="25"/>
  <c r="BV57" i="25"/>
  <c r="BV62" i="25"/>
  <c r="BV66" i="25" s="1"/>
  <c r="BV26" i="27" s="1"/>
  <c r="BX14" i="27"/>
  <c r="BX14" i="26"/>
  <c r="BX36" i="26"/>
  <c r="BY5" i="23"/>
  <c r="BY5" i="25"/>
  <c r="BX13" i="23"/>
  <c r="BX13" i="25"/>
  <c r="BX14" i="23"/>
  <c r="BX14" i="25"/>
  <c r="BX86" i="20"/>
  <c r="BX95" i="20"/>
  <c r="BX24" i="20"/>
  <c r="BX36" i="20" s="1"/>
  <c r="BX23" i="20"/>
  <c r="BX35" i="20" s="1"/>
  <c r="BX103" i="20" s="1"/>
  <c r="BX29" i="23" s="1"/>
  <c r="BX28" i="20"/>
  <c r="BX40" i="20" s="1"/>
  <c r="BX27" i="20"/>
  <c r="BX39" i="20" s="1"/>
  <c r="BX25" i="20"/>
  <c r="BX37" i="20" s="1"/>
  <c r="BX22" i="20"/>
  <c r="BX34" i="20" s="1"/>
  <c r="BX26" i="20"/>
  <c r="BX38" i="20" s="1"/>
  <c r="BX19" i="20"/>
  <c r="BX31" i="20" s="1"/>
  <c r="BX20" i="20"/>
  <c r="BX32" i="20" s="1"/>
  <c r="BX21" i="20"/>
  <c r="BX33" i="20" s="1"/>
  <c r="BY5" i="20"/>
  <c r="BY5" i="19"/>
  <c r="BX13" i="20"/>
  <c r="BX13" i="19"/>
  <c r="BX14" i="20"/>
  <c r="BX14" i="19"/>
  <c r="BZ4" i="3"/>
  <c r="BY10" i="3"/>
  <c r="BY11" i="3"/>
  <c r="BY7" i="3"/>
  <c r="BY6" i="3"/>
  <c r="BX15" i="3"/>
  <c r="BV27" i="27" l="1"/>
  <c r="BV58" i="23"/>
  <c r="BV68" i="23" s="1"/>
  <c r="BV70" i="23" s="1"/>
  <c r="BV69" i="23" s="1"/>
  <c r="BX61" i="23"/>
  <c r="BW73" i="23"/>
  <c r="BW63" i="23"/>
  <c r="AK102" i="20"/>
  <c r="AK23" i="23" s="1"/>
  <c r="BY6" i="27"/>
  <c r="BY6" i="26"/>
  <c r="BZ4" i="27"/>
  <c r="BZ4" i="26"/>
  <c r="BX36" i="25"/>
  <c r="BX43" i="25"/>
  <c r="BX59" i="25"/>
  <c r="BY7" i="27"/>
  <c r="BY7" i="26"/>
  <c r="BY35" i="26" s="1"/>
  <c r="BX45" i="25"/>
  <c r="BY24" i="26"/>
  <c r="BY22" i="26"/>
  <c r="BY11" i="27"/>
  <c r="BY11" i="26"/>
  <c r="BX44" i="25"/>
  <c r="BX15" i="27"/>
  <c r="BX15" i="26"/>
  <c r="BY10" i="27"/>
  <c r="BY10" i="26"/>
  <c r="BX46" i="25"/>
  <c r="BW53" i="25"/>
  <c r="BW55" i="25"/>
  <c r="BW64" i="25" s="1"/>
  <c r="BW56" i="25"/>
  <c r="BW65" i="25" s="1"/>
  <c r="BW54" i="25"/>
  <c r="BW63" i="25" s="1"/>
  <c r="BX15" i="23"/>
  <c r="BX15" i="25"/>
  <c r="BX22" i="25" s="1"/>
  <c r="BX23" i="25" s="1"/>
  <c r="BY10" i="23"/>
  <c r="BY10" i="25"/>
  <c r="BY39" i="25" s="1"/>
  <c r="BZ4" i="23"/>
  <c r="BZ4" i="25"/>
  <c r="BZ38" i="25" s="1"/>
  <c r="BY6" i="23"/>
  <c r="BY6" i="25"/>
  <c r="BY7" i="23"/>
  <c r="BY7" i="25"/>
  <c r="BY11" i="23"/>
  <c r="BY11" i="25"/>
  <c r="BY75" i="20"/>
  <c r="AK55" i="20"/>
  <c r="AK56" i="20" s="1"/>
  <c r="BX41" i="20"/>
  <c r="BX46" i="20" s="1"/>
  <c r="BX15" i="20"/>
  <c r="BX15" i="19"/>
  <c r="BY10" i="20"/>
  <c r="BY10" i="19"/>
  <c r="BZ4" i="20"/>
  <c r="BZ91" i="20" s="1"/>
  <c r="BZ93" i="20" s="1"/>
  <c r="BZ4" i="19"/>
  <c r="BY6" i="19"/>
  <c r="BY6" i="20"/>
  <c r="BY85" i="20" s="1"/>
  <c r="BY7" i="20"/>
  <c r="BY7" i="19"/>
  <c r="BY11" i="20"/>
  <c r="BY11" i="19"/>
  <c r="BY14" i="3"/>
  <c r="BZ5" i="3"/>
  <c r="BY13" i="3"/>
  <c r="AK104" i="20" l="1"/>
  <c r="BW67" i="23"/>
  <c r="BV74" i="23"/>
  <c r="BV75" i="23" s="1"/>
  <c r="BY40" i="23"/>
  <c r="BY48" i="23"/>
  <c r="BY40" i="25"/>
  <c r="BY59" i="25" s="1"/>
  <c r="BY36" i="26"/>
  <c r="BY26" i="25"/>
  <c r="BW57" i="25"/>
  <c r="BW62" i="25"/>
  <c r="BW66" i="25" s="1"/>
  <c r="BW26" i="27" s="1"/>
  <c r="BY13" i="27"/>
  <c r="BY13" i="26"/>
  <c r="BZ5" i="27"/>
  <c r="BZ5" i="26"/>
  <c r="BZ21" i="26" s="1"/>
  <c r="BX50" i="25"/>
  <c r="BX27" i="25"/>
  <c r="BX24" i="27" s="1"/>
  <c r="BX57" i="23" s="1"/>
  <c r="BX62" i="23" s="1"/>
  <c r="BX64" i="23" s="1"/>
  <c r="BY14" i="27"/>
  <c r="BY14" i="26"/>
  <c r="BY20" i="25"/>
  <c r="BY21" i="25" s="1"/>
  <c r="BY34" i="25"/>
  <c r="BY32" i="25"/>
  <c r="BY33" i="25"/>
  <c r="BY44" i="25" s="1"/>
  <c r="BY35" i="25"/>
  <c r="BX47" i="25"/>
  <c r="BX25" i="27" s="1"/>
  <c r="BY13" i="23"/>
  <c r="BY13" i="25"/>
  <c r="BY14" i="23"/>
  <c r="BY14" i="25"/>
  <c r="BZ5" i="23"/>
  <c r="BZ5" i="25"/>
  <c r="BY86" i="20"/>
  <c r="AK58" i="20"/>
  <c r="AK78" i="20" s="1"/>
  <c r="AK79" i="20" s="1"/>
  <c r="BY95" i="20"/>
  <c r="AK69" i="20"/>
  <c r="AK70" i="20" s="1"/>
  <c r="AL68" i="20" s="1"/>
  <c r="AL72" i="20" s="1"/>
  <c r="BY28" i="20"/>
  <c r="BY40" i="20" s="1"/>
  <c r="BY27" i="20"/>
  <c r="BY39" i="20" s="1"/>
  <c r="BY24" i="20"/>
  <c r="BY36" i="20" s="1"/>
  <c r="BY25" i="20"/>
  <c r="BY37" i="20" s="1"/>
  <c r="BY26" i="20"/>
  <c r="BY38" i="20" s="1"/>
  <c r="BY21" i="20"/>
  <c r="BY33" i="20" s="1"/>
  <c r="BY19" i="20"/>
  <c r="BY31" i="20" s="1"/>
  <c r="BY23" i="20"/>
  <c r="BY35" i="20" s="1"/>
  <c r="BY103" i="20" s="1"/>
  <c r="BY29" i="23" s="1"/>
  <c r="BY20" i="20"/>
  <c r="BY32" i="20" s="1"/>
  <c r="BY22" i="20"/>
  <c r="BY34" i="20" s="1"/>
  <c r="BZ5" i="20"/>
  <c r="BZ5" i="19"/>
  <c r="BY13" i="20"/>
  <c r="BY13" i="19"/>
  <c r="BY14" i="20"/>
  <c r="BY14" i="19"/>
  <c r="BZ6" i="3"/>
  <c r="BZ7" i="3"/>
  <c r="BY15" i="3"/>
  <c r="BZ10" i="3"/>
  <c r="BZ11" i="3"/>
  <c r="CA4" i="3"/>
  <c r="BY46" i="25" l="1"/>
  <c r="BW27" i="27"/>
  <c r="BW58" i="23"/>
  <c r="BW68" i="23" s="1"/>
  <c r="BW70" i="23" s="1"/>
  <c r="BW69" i="23" s="1"/>
  <c r="BY61" i="23"/>
  <c r="BX73" i="23"/>
  <c r="BX63" i="23"/>
  <c r="BY45" i="25"/>
  <c r="CA4" i="27"/>
  <c r="CA4" i="26"/>
  <c r="BZ7" i="27"/>
  <c r="BZ7" i="26"/>
  <c r="BZ35" i="26" s="1"/>
  <c r="AK80" i="20"/>
  <c r="AL77" i="20" s="1"/>
  <c r="AL82" i="20" s="1"/>
  <c r="AL96" i="20" s="1"/>
  <c r="AL98" i="20" s="1"/>
  <c r="AL48" i="20" s="1"/>
  <c r="AK29" i="26"/>
  <c r="BX56" i="25"/>
  <c r="BX65" i="25" s="1"/>
  <c r="BX53" i="25"/>
  <c r="BX55" i="25"/>
  <c r="BX64" i="25" s="1"/>
  <c r="BX54" i="25"/>
  <c r="BX63" i="25" s="1"/>
  <c r="BZ11" i="27"/>
  <c r="BZ11" i="26"/>
  <c r="BZ6" i="27"/>
  <c r="BZ6" i="26"/>
  <c r="BY36" i="25"/>
  <c r="BY43" i="25"/>
  <c r="BZ22" i="26"/>
  <c r="BZ23" i="26"/>
  <c r="BZ24" i="26" s="1"/>
  <c r="BZ10" i="27"/>
  <c r="BZ10" i="26"/>
  <c r="BY15" i="27"/>
  <c r="BY15" i="26"/>
  <c r="BZ7" i="23"/>
  <c r="BZ7" i="25"/>
  <c r="BZ6" i="23"/>
  <c r="BZ6" i="25"/>
  <c r="CA4" i="23"/>
  <c r="CA4" i="25"/>
  <c r="CA38" i="25" s="1"/>
  <c r="BZ11" i="23"/>
  <c r="BZ11" i="25"/>
  <c r="BZ10" i="23"/>
  <c r="BZ10" i="25"/>
  <c r="BZ39" i="25" s="1"/>
  <c r="BY15" i="23"/>
  <c r="BY15" i="25"/>
  <c r="BY22" i="25" s="1"/>
  <c r="BY23" i="25" s="1"/>
  <c r="BZ75" i="20"/>
  <c r="AK59" i="20"/>
  <c r="AK61" i="20" s="1"/>
  <c r="BY41" i="20"/>
  <c r="BY46" i="20" s="1"/>
  <c r="BZ7" i="20"/>
  <c r="BZ7" i="19"/>
  <c r="BZ11" i="20"/>
  <c r="BZ11" i="19"/>
  <c r="BZ6" i="20"/>
  <c r="BZ85" i="20" s="1"/>
  <c r="BZ6" i="19"/>
  <c r="BZ10" i="20"/>
  <c r="BZ10" i="19"/>
  <c r="CA4" i="20"/>
  <c r="CA91" i="20" s="1"/>
  <c r="CA93" i="20" s="1"/>
  <c r="CA4" i="19"/>
  <c r="BY15" i="20"/>
  <c r="BY15" i="19"/>
  <c r="BZ13" i="3"/>
  <c r="BZ14" i="3"/>
  <c r="CA5" i="3"/>
  <c r="AL88" i="20" l="1"/>
  <c r="AL47" i="20" s="1"/>
  <c r="BY47" i="25"/>
  <c r="BY25" i="27" s="1"/>
  <c r="BX67" i="23"/>
  <c r="BW74" i="23"/>
  <c r="BW75" i="23" s="1"/>
  <c r="BZ48" i="23"/>
  <c r="BZ40" i="23"/>
  <c r="BZ36" i="26"/>
  <c r="BZ40" i="25"/>
  <c r="BZ59" i="25" s="1"/>
  <c r="BZ14" i="27"/>
  <c r="BZ14" i="26"/>
  <c r="BX57" i="25"/>
  <c r="BX62" i="25"/>
  <c r="BX66" i="25" s="1"/>
  <c r="BX26" i="27" s="1"/>
  <c r="BZ13" i="27"/>
  <c r="BZ13" i="26"/>
  <c r="BZ20" i="25"/>
  <c r="BZ21" i="25" s="1"/>
  <c r="BZ35" i="25"/>
  <c r="BZ46" i="25" s="1"/>
  <c r="BZ34" i="25"/>
  <c r="BZ32" i="25"/>
  <c r="BZ33" i="25"/>
  <c r="BY50" i="25"/>
  <c r="BY27" i="25"/>
  <c r="BY24" i="27" s="1"/>
  <c r="BY57" i="23" s="1"/>
  <c r="BY62" i="23" s="1"/>
  <c r="BY64" i="23" s="1"/>
  <c r="CA5" i="27"/>
  <c r="CA5" i="26"/>
  <c r="CA21" i="26" s="1"/>
  <c r="BZ26" i="25"/>
  <c r="CA5" i="23"/>
  <c r="CA5" i="25"/>
  <c r="BZ14" i="23"/>
  <c r="BZ14" i="25"/>
  <c r="BZ13" i="23"/>
  <c r="BZ13" i="25"/>
  <c r="BZ86" i="20"/>
  <c r="AK62" i="20"/>
  <c r="AK64" i="20"/>
  <c r="BZ95" i="20"/>
  <c r="AL102" i="20"/>
  <c r="AL49" i="20"/>
  <c r="AL53" i="20" s="1"/>
  <c r="BZ27" i="20"/>
  <c r="BZ39" i="20" s="1"/>
  <c r="BZ28" i="20"/>
  <c r="BZ40" i="20" s="1"/>
  <c r="BZ26" i="20"/>
  <c r="BZ38" i="20" s="1"/>
  <c r="BZ23" i="20"/>
  <c r="BZ35" i="20" s="1"/>
  <c r="BZ103" i="20" s="1"/>
  <c r="BZ29" i="23" s="1"/>
  <c r="BZ21" i="20"/>
  <c r="BZ33" i="20" s="1"/>
  <c r="BZ19" i="20"/>
  <c r="BZ31" i="20" s="1"/>
  <c r="BZ25" i="20"/>
  <c r="BZ37" i="20" s="1"/>
  <c r="BZ22" i="20"/>
  <c r="BZ34" i="20" s="1"/>
  <c r="BZ24" i="20"/>
  <c r="BZ36" i="20" s="1"/>
  <c r="BZ20" i="20"/>
  <c r="BZ32" i="20" s="1"/>
  <c r="CA5" i="20"/>
  <c r="CA5" i="19"/>
  <c r="BZ14" i="20"/>
  <c r="BZ14" i="19"/>
  <c r="BZ13" i="20"/>
  <c r="BZ13" i="19"/>
  <c r="BZ15" i="3"/>
  <c r="CB4" i="3"/>
  <c r="CA11" i="3"/>
  <c r="CA10" i="3"/>
  <c r="CA7" i="3"/>
  <c r="CA6" i="3"/>
  <c r="BZ61" i="23" l="1"/>
  <c r="BY73" i="23"/>
  <c r="BY63" i="23"/>
  <c r="BX27" i="27"/>
  <c r="BX58" i="23"/>
  <c r="BX68" i="23" s="1"/>
  <c r="BX70" i="23" s="1"/>
  <c r="BZ44" i="25"/>
  <c r="BZ45" i="25"/>
  <c r="CA22" i="26"/>
  <c r="CA23" i="26"/>
  <c r="CA24" i="26" s="1"/>
  <c r="CA10" i="27"/>
  <c r="CA10" i="26"/>
  <c r="CA11" i="27"/>
  <c r="CA11" i="26"/>
  <c r="CA6" i="27"/>
  <c r="CA6" i="26"/>
  <c r="CB4" i="27"/>
  <c r="CB4" i="26"/>
  <c r="BZ36" i="25"/>
  <c r="BZ43" i="25"/>
  <c r="CA7" i="27"/>
  <c r="CA7" i="26"/>
  <c r="CA35" i="26" s="1"/>
  <c r="BZ15" i="27"/>
  <c r="BZ15" i="26"/>
  <c r="BY56" i="25"/>
  <c r="BY65" i="25" s="1"/>
  <c r="BY55" i="25"/>
  <c r="BY64" i="25" s="1"/>
  <c r="BY54" i="25"/>
  <c r="BY63" i="25" s="1"/>
  <c r="BY53" i="25"/>
  <c r="CA10" i="23"/>
  <c r="CA10" i="25"/>
  <c r="CA39" i="25" s="1"/>
  <c r="CA11" i="23"/>
  <c r="CA11" i="25"/>
  <c r="CA6" i="23"/>
  <c r="CA6" i="25"/>
  <c r="CB4" i="23"/>
  <c r="CB4" i="25"/>
  <c r="CB38" i="25" s="1"/>
  <c r="CA7" i="23"/>
  <c r="CA7" i="25"/>
  <c r="BZ15" i="23"/>
  <c r="BZ15" i="25"/>
  <c r="BZ22" i="25" s="1"/>
  <c r="BZ23" i="25" s="1"/>
  <c r="CA75" i="20"/>
  <c r="AL23" i="23"/>
  <c r="AL104" i="20"/>
  <c r="AL55" i="20"/>
  <c r="AL69" i="20" s="1"/>
  <c r="AL70" i="20" s="1"/>
  <c r="AM68" i="20" s="1"/>
  <c r="AM72" i="20" s="1"/>
  <c r="BZ41" i="20"/>
  <c r="BZ46" i="20" s="1"/>
  <c r="CA6" i="20"/>
  <c r="CA85" i="20" s="1"/>
  <c r="CA6" i="19"/>
  <c r="BZ15" i="20"/>
  <c r="BZ15" i="19"/>
  <c r="CA10" i="20"/>
  <c r="CA10" i="19"/>
  <c r="CB4" i="19"/>
  <c r="CB4" i="20"/>
  <c r="CB91" i="20" s="1"/>
  <c r="CB93" i="20" s="1"/>
  <c r="CA7" i="20"/>
  <c r="CA7" i="19"/>
  <c r="CA11" i="20"/>
  <c r="CA11" i="19"/>
  <c r="CA14" i="3"/>
  <c r="CB5" i="3"/>
  <c r="CA13" i="3"/>
  <c r="CA95" i="20" l="1"/>
  <c r="BY67" i="23"/>
  <c r="BX69" i="23"/>
  <c r="BX74" i="23"/>
  <c r="BX75" i="23" s="1"/>
  <c r="CA48" i="23"/>
  <c r="CA40" i="23"/>
  <c r="BZ47" i="25"/>
  <c r="BZ25" i="27" s="1"/>
  <c r="BZ50" i="25"/>
  <c r="BZ27" i="25"/>
  <c r="BZ24" i="27" s="1"/>
  <c r="BZ57" i="23" s="1"/>
  <c r="BZ62" i="23" s="1"/>
  <c r="BZ64" i="23" s="1"/>
  <c r="CA13" i="27"/>
  <c r="CA13" i="26"/>
  <c r="BY57" i="25"/>
  <c r="BY62" i="25"/>
  <c r="BY66" i="25" s="1"/>
  <c r="BY26" i="27" s="1"/>
  <c r="CB5" i="27"/>
  <c r="CB5" i="26"/>
  <c r="CB21" i="26" s="1"/>
  <c r="CA14" i="27"/>
  <c r="CA14" i="26"/>
  <c r="CA35" i="25"/>
  <c r="CA34" i="25"/>
  <c r="CA20" i="25"/>
  <c r="CA21" i="25" s="1"/>
  <c r="CA32" i="25"/>
  <c r="CA33" i="25"/>
  <c r="CA26" i="25"/>
  <c r="CA40" i="25"/>
  <c r="CA36" i="26"/>
  <c r="CA13" i="23"/>
  <c r="CA13" i="25"/>
  <c r="CB5" i="23"/>
  <c r="CB5" i="25"/>
  <c r="CA14" i="23"/>
  <c r="CA14" i="25"/>
  <c r="CA86" i="20"/>
  <c r="AL56" i="20"/>
  <c r="AL58" i="20" s="1"/>
  <c r="AL78" i="20" s="1"/>
  <c r="AL79" i="20" s="1"/>
  <c r="CA28" i="20"/>
  <c r="CA40" i="20" s="1"/>
  <c r="CA25" i="20"/>
  <c r="CA37" i="20" s="1"/>
  <c r="CA27" i="20"/>
  <c r="CA39" i="20" s="1"/>
  <c r="CA26" i="20"/>
  <c r="CA38" i="20" s="1"/>
  <c r="CA20" i="20"/>
  <c r="CA32" i="20" s="1"/>
  <c r="CA24" i="20"/>
  <c r="CA36" i="20" s="1"/>
  <c r="CA23" i="20"/>
  <c r="CA35" i="20" s="1"/>
  <c r="CA103" i="20" s="1"/>
  <c r="CA29" i="23" s="1"/>
  <c r="CA22" i="20"/>
  <c r="CA34" i="20" s="1"/>
  <c r="CA21" i="20"/>
  <c r="CA33" i="20" s="1"/>
  <c r="CA19" i="20"/>
  <c r="CA31" i="20" s="1"/>
  <c r="CB5" i="20"/>
  <c r="CB5" i="19"/>
  <c r="CA13" i="20"/>
  <c r="CA13" i="19"/>
  <c r="CA14" i="20"/>
  <c r="CA14" i="19"/>
  <c r="CB7" i="3"/>
  <c r="CB6" i="3"/>
  <c r="CA15" i="3"/>
  <c r="CC4" i="3"/>
  <c r="CB10" i="3"/>
  <c r="CB11" i="3"/>
  <c r="BY27" i="27" l="1"/>
  <c r="BY58" i="23"/>
  <c r="BY68" i="23" s="1"/>
  <c r="BY70" i="23" s="1"/>
  <c r="CA61" i="23"/>
  <c r="BZ63" i="23"/>
  <c r="BZ73" i="23"/>
  <c r="CA44" i="25"/>
  <c r="CA46" i="25"/>
  <c r="CB23" i="26"/>
  <c r="CB24" i="26" s="1"/>
  <c r="CB22" i="26"/>
  <c r="CC4" i="27"/>
  <c r="CC4" i="26"/>
  <c r="AL80" i="20"/>
  <c r="AM77" i="20" s="1"/>
  <c r="AM82" i="20" s="1"/>
  <c r="AM96" i="20" s="1"/>
  <c r="AM98" i="20" s="1"/>
  <c r="AM48" i="20" s="1"/>
  <c r="AL29" i="26"/>
  <c r="BZ56" i="25"/>
  <c r="BZ65" i="25" s="1"/>
  <c r="BZ55" i="25"/>
  <c r="BZ64" i="25" s="1"/>
  <c r="BZ54" i="25"/>
  <c r="BZ63" i="25" s="1"/>
  <c r="BZ53" i="25"/>
  <c r="CA15" i="27"/>
  <c r="CA15" i="26"/>
  <c r="CA36" i="25"/>
  <c r="CA43" i="25"/>
  <c r="CB11" i="27"/>
  <c r="CB11" i="26"/>
  <c r="CB6" i="27"/>
  <c r="CB6" i="26"/>
  <c r="CA59" i="25"/>
  <c r="CB10" i="27"/>
  <c r="CB10" i="26"/>
  <c r="CB7" i="27"/>
  <c r="CB7" i="26"/>
  <c r="CB35" i="26" s="1"/>
  <c r="CA45" i="25"/>
  <c r="CA15" i="23"/>
  <c r="CA15" i="25"/>
  <c r="CA22" i="25" s="1"/>
  <c r="CA23" i="25" s="1"/>
  <c r="CB11" i="23"/>
  <c r="CB11" i="25"/>
  <c r="CB7" i="23"/>
  <c r="CB7" i="25"/>
  <c r="CB6" i="23"/>
  <c r="CB6" i="25"/>
  <c r="CB10" i="23"/>
  <c r="CB10" i="25"/>
  <c r="CB39" i="25" s="1"/>
  <c r="CC4" i="23"/>
  <c r="CC4" i="25"/>
  <c r="CC38" i="25" s="1"/>
  <c r="CB75" i="20"/>
  <c r="AL59" i="20"/>
  <c r="CA41" i="20"/>
  <c r="CA46" i="20" s="1"/>
  <c r="CB6" i="20"/>
  <c r="CB85" i="20" s="1"/>
  <c r="CB6" i="19"/>
  <c r="CB10" i="20"/>
  <c r="CB10" i="19"/>
  <c r="CB7" i="20"/>
  <c r="CB7" i="19"/>
  <c r="CC4" i="20"/>
  <c r="CC91" i="20" s="1"/>
  <c r="CC93" i="20" s="1"/>
  <c r="CC4" i="19"/>
  <c r="CB11" i="20"/>
  <c r="CB11" i="19"/>
  <c r="CA15" i="19"/>
  <c r="CA15" i="20"/>
  <c r="CB14" i="3"/>
  <c r="CB13" i="3"/>
  <c r="CC5" i="3"/>
  <c r="BZ67" i="23" l="1"/>
  <c r="BY69" i="23"/>
  <c r="BY74" i="23"/>
  <c r="BY75" i="23" s="1"/>
  <c r="CB48" i="23"/>
  <c r="CB40" i="23"/>
  <c r="CB26" i="25"/>
  <c r="CA50" i="25"/>
  <c r="CA27" i="25"/>
  <c r="CA24" i="27" s="1"/>
  <c r="CA57" i="23" s="1"/>
  <c r="CA62" i="23" s="1"/>
  <c r="CA64" i="23" s="1"/>
  <c r="CC5" i="27"/>
  <c r="CC5" i="26"/>
  <c r="CC21" i="26" s="1"/>
  <c r="AM88" i="20"/>
  <c r="AM47" i="20" s="1"/>
  <c r="AM102" i="20" s="1"/>
  <c r="CB40" i="25"/>
  <c r="CB13" i="27"/>
  <c r="CB13" i="26"/>
  <c r="CB14" i="27"/>
  <c r="CB14" i="26"/>
  <c r="CB20" i="25"/>
  <c r="CB21" i="25" s="1"/>
  <c r="CB32" i="25"/>
  <c r="CB33" i="25"/>
  <c r="CB34" i="25"/>
  <c r="CB35" i="25"/>
  <c r="CB36" i="26"/>
  <c r="CA47" i="25"/>
  <c r="CA25" i="27" s="1"/>
  <c r="BZ57" i="25"/>
  <c r="BZ62" i="25"/>
  <c r="BZ66" i="25" s="1"/>
  <c r="BZ26" i="27" s="1"/>
  <c r="CC5" i="23"/>
  <c r="CC5" i="25"/>
  <c r="CB13" i="23"/>
  <c r="CB13" i="25"/>
  <c r="CB14" i="23"/>
  <c r="CB14" i="25"/>
  <c r="CB86" i="20"/>
  <c r="AL61" i="20"/>
  <c r="AL64" i="20" s="1"/>
  <c r="CB95" i="20"/>
  <c r="CB28" i="20"/>
  <c r="CB40" i="20" s="1"/>
  <c r="CB24" i="20"/>
  <c r="CB36" i="20" s="1"/>
  <c r="CB23" i="20"/>
  <c r="CB35" i="20" s="1"/>
  <c r="CB103" i="20" s="1"/>
  <c r="CB29" i="23" s="1"/>
  <c r="CB22" i="20"/>
  <c r="CB34" i="20" s="1"/>
  <c r="CB27" i="20"/>
  <c r="CB39" i="20" s="1"/>
  <c r="CB26" i="20"/>
  <c r="CB38" i="20" s="1"/>
  <c r="CB25" i="20"/>
  <c r="CB37" i="20" s="1"/>
  <c r="CB21" i="20"/>
  <c r="CB33" i="20" s="1"/>
  <c r="CB20" i="20"/>
  <c r="CB32" i="20" s="1"/>
  <c r="CB19" i="20"/>
  <c r="CB31" i="20" s="1"/>
  <c r="CC5" i="20"/>
  <c r="CC5" i="19"/>
  <c r="CB13" i="20"/>
  <c r="CB13" i="19"/>
  <c r="CB14" i="20"/>
  <c r="CB14" i="19"/>
  <c r="CB15" i="3"/>
  <c r="CD4" i="3"/>
  <c r="CC10" i="3"/>
  <c r="CC11" i="3"/>
  <c r="CC6" i="3"/>
  <c r="CC7" i="3"/>
  <c r="CB45" i="25" l="1"/>
  <c r="CB61" i="23"/>
  <c r="CA63" i="23"/>
  <c r="CA73" i="23"/>
  <c r="BZ27" i="27"/>
  <c r="BZ58" i="23"/>
  <c r="BZ68" i="23" s="1"/>
  <c r="BZ70" i="23" s="1"/>
  <c r="AM49" i="20"/>
  <c r="AM53" i="20" s="1"/>
  <c r="AM55" i="20" s="1"/>
  <c r="AM69" i="20" s="1"/>
  <c r="AM70" i="20" s="1"/>
  <c r="AN68" i="20" s="1"/>
  <c r="AN72" i="20" s="1"/>
  <c r="CB46" i="25"/>
  <c r="CC23" i="26"/>
  <c r="CC24" i="26" s="1"/>
  <c r="CC22" i="26"/>
  <c r="CC11" i="27"/>
  <c r="CC11" i="26"/>
  <c r="CA53" i="25"/>
  <c r="CA55" i="25"/>
  <c r="CA64" i="25" s="1"/>
  <c r="CA54" i="25"/>
  <c r="CA63" i="25" s="1"/>
  <c r="CA56" i="25"/>
  <c r="CA65" i="25" s="1"/>
  <c r="CC10" i="27"/>
  <c r="CC10" i="26"/>
  <c r="CB59" i="25"/>
  <c r="CC7" i="27"/>
  <c r="CC7" i="26"/>
  <c r="CC35" i="26" s="1"/>
  <c r="CD4" i="27"/>
  <c r="CD4" i="26"/>
  <c r="CB44" i="25"/>
  <c r="CC6" i="27"/>
  <c r="CC6" i="26"/>
  <c r="CB15" i="27"/>
  <c r="CB15" i="26"/>
  <c r="CB36" i="25"/>
  <c r="CB43" i="25"/>
  <c r="CC11" i="23"/>
  <c r="CC11" i="25"/>
  <c r="CD4" i="23"/>
  <c r="CD4" i="25"/>
  <c r="CD38" i="25" s="1"/>
  <c r="CC10" i="23"/>
  <c r="CC10" i="25"/>
  <c r="CC39" i="25" s="1"/>
  <c r="CC7" i="23"/>
  <c r="CC7" i="25"/>
  <c r="CC6" i="23"/>
  <c r="CC6" i="25"/>
  <c r="CB15" i="23"/>
  <c r="CB15" i="25"/>
  <c r="CB22" i="25" s="1"/>
  <c r="CB23" i="25" s="1"/>
  <c r="AL62" i="20"/>
  <c r="AM23" i="23"/>
  <c r="AM104" i="20"/>
  <c r="CC75" i="20"/>
  <c r="CB41" i="20"/>
  <c r="CB46" i="20" s="1"/>
  <c r="CC7" i="20"/>
  <c r="CC7" i="19"/>
  <c r="CD4" i="20"/>
  <c r="CD91" i="20" s="1"/>
  <c r="CD93" i="20" s="1"/>
  <c r="CD4" i="19"/>
  <c r="CC6" i="20"/>
  <c r="CC85" i="20" s="1"/>
  <c r="CC6" i="19"/>
  <c r="CC11" i="20"/>
  <c r="CC11" i="19"/>
  <c r="CB15" i="20"/>
  <c r="CB15" i="19"/>
  <c r="CC10" i="20"/>
  <c r="CC10" i="19"/>
  <c r="CC13" i="3"/>
  <c r="CD5" i="3"/>
  <c r="CC14" i="3"/>
  <c r="CA67" i="23" l="1"/>
  <c r="BZ74" i="23"/>
  <c r="BZ75" i="23" s="1"/>
  <c r="BZ69" i="23"/>
  <c r="CC48" i="23"/>
  <c r="CC40" i="23"/>
  <c r="CC36" i="26"/>
  <c r="CC26" i="25"/>
  <c r="CC40" i="25"/>
  <c r="CC59" i="25" s="1"/>
  <c r="CB50" i="25"/>
  <c r="CB27" i="25"/>
  <c r="CB24" i="27" s="1"/>
  <c r="CB57" i="23" s="1"/>
  <c r="CB62" i="23" s="1"/>
  <c r="CB64" i="23" s="1"/>
  <c r="CC14" i="27"/>
  <c r="CC14" i="26"/>
  <c r="CA57" i="25"/>
  <c r="CA62" i="25"/>
  <c r="CA66" i="25" s="1"/>
  <c r="CA26" i="27" s="1"/>
  <c r="CD5" i="27"/>
  <c r="CD5" i="26"/>
  <c r="CD21" i="26" s="1"/>
  <c r="CD23" i="26" s="1"/>
  <c r="CC20" i="25"/>
  <c r="CC21" i="25" s="1"/>
  <c r="CC35" i="25"/>
  <c r="CC33" i="25"/>
  <c r="CC34" i="25"/>
  <c r="CC32" i="25"/>
  <c r="CC13" i="27"/>
  <c r="CC13" i="26"/>
  <c r="CB47" i="25"/>
  <c r="CB25" i="27" s="1"/>
  <c r="CD5" i="23"/>
  <c r="CD5" i="25"/>
  <c r="CC13" i="23"/>
  <c r="CC13" i="25"/>
  <c r="CC14" i="23"/>
  <c r="CC14" i="25"/>
  <c r="CC86" i="20"/>
  <c r="AM56" i="20"/>
  <c r="AM58" i="20" s="1"/>
  <c r="AM78" i="20" s="1"/>
  <c r="AM79" i="20" s="1"/>
  <c r="CC95" i="20"/>
  <c r="CC28" i="20"/>
  <c r="CC40" i="20" s="1"/>
  <c r="CC24" i="20"/>
  <c r="CC36" i="20" s="1"/>
  <c r="CC23" i="20"/>
  <c r="CC35" i="20" s="1"/>
  <c r="CC103" i="20" s="1"/>
  <c r="CC29" i="23" s="1"/>
  <c r="CC25" i="20"/>
  <c r="CC37" i="20" s="1"/>
  <c r="CC21" i="20"/>
  <c r="CC33" i="20" s="1"/>
  <c r="CC19" i="20"/>
  <c r="CC31" i="20" s="1"/>
  <c r="CC27" i="20"/>
  <c r="CC39" i="20" s="1"/>
  <c r="CC22" i="20"/>
  <c r="CC34" i="20" s="1"/>
  <c r="CC20" i="20"/>
  <c r="CC32" i="20" s="1"/>
  <c r="CC26" i="20"/>
  <c r="CC38" i="20" s="1"/>
  <c r="CC14" i="20"/>
  <c r="CC14" i="19"/>
  <c r="CD5" i="20"/>
  <c r="CD5" i="19"/>
  <c r="CC13" i="20"/>
  <c r="CC13" i="19"/>
  <c r="CD7" i="3"/>
  <c r="CD6" i="3"/>
  <c r="CC15" i="3"/>
  <c r="CE4" i="3"/>
  <c r="CD10" i="3"/>
  <c r="CD11" i="3"/>
  <c r="CC45" i="25" l="1"/>
  <c r="CA27" i="27"/>
  <c r="CA58" i="23"/>
  <c r="CA68" i="23" s="1"/>
  <c r="CA70" i="23" s="1"/>
  <c r="CB73" i="23"/>
  <c r="CC61" i="23"/>
  <c r="CB63" i="23"/>
  <c r="CC44" i="25"/>
  <c r="CC46" i="25"/>
  <c r="CC15" i="27"/>
  <c r="CC15" i="26"/>
  <c r="AM80" i="20"/>
  <c r="AN77" i="20" s="1"/>
  <c r="AN82" i="20" s="1"/>
  <c r="AN96" i="20" s="1"/>
  <c r="AN98" i="20" s="1"/>
  <c r="AN48" i="20" s="1"/>
  <c r="AM29" i="26"/>
  <c r="CC36" i="25"/>
  <c r="CC43" i="25"/>
  <c r="CD11" i="27"/>
  <c r="CD11" i="26"/>
  <c r="CD6" i="27"/>
  <c r="CD6" i="26"/>
  <c r="CD10" i="27"/>
  <c r="CD10" i="26"/>
  <c r="CD7" i="27"/>
  <c r="CD7" i="26"/>
  <c r="CD35" i="26" s="1"/>
  <c r="CD24" i="26"/>
  <c r="CB53" i="25"/>
  <c r="CB56" i="25"/>
  <c r="CB65" i="25" s="1"/>
  <c r="CB55" i="25"/>
  <c r="CB64" i="25" s="1"/>
  <c r="CB54" i="25"/>
  <c r="CB63" i="25" s="1"/>
  <c r="CE4" i="27"/>
  <c r="CE4" i="26"/>
  <c r="CD22" i="26"/>
  <c r="CD11" i="23"/>
  <c r="CD11" i="25"/>
  <c r="CD7" i="23"/>
  <c r="CD7" i="25"/>
  <c r="CE4" i="23"/>
  <c r="CE4" i="25"/>
  <c r="CE38" i="25" s="1"/>
  <c r="CD6" i="23"/>
  <c r="CD6" i="25"/>
  <c r="CD26" i="25" s="1"/>
  <c r="CD10" i="23"/>
  <c r="CD10" i="25"/>
  <c r="CD39" i="25" s="1"/>
  <c r="CC15" i="23"/>
  <c r="CC15" i="25"/>
  <c r="CC22" i="25" s="1"/>
  <c r="CC23" i="25" s="1"/>
  <c r="AM59" i="20"/>
  <c r="AM61" i="20" s="1"/>
  <c r="AM64" i="20" s="1"/>
  <c r="CD75" i="20"/>
  <c r="CC41" i="20"/>
  <c r="CC46" i="20" s="1"/>
  <c r="CD6" i="20"/>
  <c r="CD85" i="20" s="1"/>
  <c r="CD6" i="19"/>
  <c r="CD10" i="19"/>
  <c r="CD10" i="20"/>
  <c r="CD7" i="20"/>
  <c r="CD7" i="19"/>
  <c r="CE4" i="20"/>
  <c r="CE91" i="20" s="1"/>
  <c r="CE93" i="20" s="1"/>
  <c r="CE4" i="19"/>
  <c r="CD11" i="20"/>
  <c r="CD11" i="19"/>
  <c r="CC15" i="20"/>
  <c r="CC15" i="19"/>
  <c r="CD14" i="3"/>
  <c r="CD13" i="3"/>
  <c r="CE5" i="3"/>
  <c r="CA74" i="23" l="1"/>
  <c r="CA75" i="23" s="1"/>
  <c r="CB67" i="23"/>
  <c r="CA69" i="23"/>
  <c r="CC47" i="25"/>
  <c r="CC25" i="27" s="1"/>
  <c r="CD40" i="23"/>
  <c r="CD48" i="23"/>
  <c r="AN88" i="20"/>
  <c r="AN47" i="20" s="1"/>
  <c r="AN49" i="20" s="1"/>
  <c r="AN53" i="20" s="1"/>
  <c r="CD40" i="25"/>
  <c r="CD59" i="25" s="1"/>
  <c r="CD13" i="27"/>
  <c r="CD13" i="26"/>
  <c r="CC50" i="25"/>
  <c r="CC27" i="25"/>
  <c r="CC24" i="27" s="1"/>
  <c r="CC57" i="23" s="1"/>
  <c r="CC62" i="23" s="1"/>
  <c r="CC64" i="23" s="1"/>
  <c r="CD14" i="27"/>
  <c r="CD14" i="26"/>
  <c r="CB57" i="25"/>
  <c r="CB62" i="25"/>
  <c r="CB66" i="25" s="1"/>
  <c r="CB26" i="27" s="1"/>
  <c r="CE5" i="27"/>
  <c r="CE5" i="26"/>
  <c r="CE21" i="26" s="1"/>
  <c r="CD20" i="25"/>
  <c r="CD21" i="25" s="1"/>
  <c r="CD35" i="25"/>
  <c r="CD34" i="25"/>
  <c r="CD33" i="25"/>
  <c r="CD32" i="25"/>
  <c r="CD36" i="26"/>
  <c r="CD86" i="20"/>
  <c r="CE5" i="23"/>
  <c r="CE5" i="25"/>
  <c r="CD13" i="23"/>
  <c r="CD13" i="25"/>
  <c r="CD14" i="23"/>
  <c r="CD14" i="25"/>
  <c r="CD95" i="20"/>
  <c r="AM62" i="20"/>
  <c r="CD27" i="20"/>
  <c r="CD39" i="20" s="1"/>
  <c r="CD26" i="20"/>
  <c r="CD38" i="20" s="1"/>
  <c r="CD23" i="20"/>
  <c r="CD35" i="20" s="1"/>
  <c r="CD103" i="20" s="1"/>
  <c r="CD29" i="23" s="1"/>
  <c r="CD25" i="20"/>
  <c r="CD37" i="20" s="1"/>
  <c r="CD24" i="20"/>
  <c r="CD36" i="20" s="1"/>
  <c r="CD22" i="20"/>
  <c r="CD34" i="20" s="1"/>
  <c r="CD20" i="20"/>
  <c r="CD32" i="20" s="1"/>
  <c r="CD19" i="20"/>
  <c r="CD31" i="20" s="1"/>
  <c r="CD28" i="20"/>
  <c r="CD40" i="20" s="1"/>
  <c r="CD21" i="20"/>
  <c r="CD33" i="20" s="1"/>
  <c r="CD13" i="20"/>
  <c r="CD13" i="19"/>
  <c r="CE5" i="20"/>
  <c r="CE5" i="19"/>
  <c r="CD14" i="20"/>
  <c r="CD14" i="19"/>
  <c r="CD15" i="3"/>
  <c r="CE7" i="3"/>
  <c r="CE6" i="3"/>
  <c r="CF4" i="3"/>
  <c r="CE11" i="3"/>
  <c r="CE10" i="3"/>
  <c r="CD46" i="25" l="1"/>
  <c r="CC73" i="23"/>
  <c r="CD61" i="23"/>
  <c r="CC63" i="23"/>
  <c r="CB27" i="27"/>
  <c r="CB58" i="23"/>
  <c r="CB68" i="23" s="1"/>
  <c r="CB70" i="23" s="1"/>
  <c r="AN102" i="20"/>
  <c r="AN104" i="20" s="1"/>
  <c r="CD45" i="25"/>
  <c r="CD44" i="25"/>
  <c r="CE23" i="26"/>
  <c r="CE24" i="26" s="1"/>
  <c r="CE22" i="26"/>
  <c r="CF4" i="27"/>
  <c r="CF4" i="26"/>
  <c r="CE6" i="27"/>
  <c r="CE6" i="26"/>
  <c r="CD36" i="25"/>
  <c r="CD43" i="25"/>
  <c r="CE10" i="27"/>
  <c r="CE10" i="26"/>
  <c r="CE7" i="27"/>
  <c r="CE7" i="26"/>
  <c r="CE35" i="26" s="1"/>
  <c r="CC56" i="25"/>
  <c r="CC65" i="25" s="1"/>
  <c r="CC55" i="25"/>
  <c r="CC64" i="25" s="1"/>
  <c r="CC54" i="25"/>
  <c r="CC63" i="25" s="1"/>
  <c r="CC53" i="25"/>
  <c r="CE11" i="27"/>
  <c r="CE11" i="26"/>
  <c r="CD15" i="27"/>
  <c r="CD15" i="26"/>
  <c r="CE7" i="23"/>
  <c r="CE7" i="25"/>
  <c r="CD15" i="23"/>
  <c r="CD15" i="25"/>
  <c r="CD22" i="25" s="1"/>
  <c r="CD23" i="25" s="1"/>
  <c r="CF4" i="23"/>
  <c r="CF4" i="25"/>
  <c r="CF38" i="25" s="1"/>
  <c r="CE10" i="23"/>
  <c r="CE10" i="25"/>
  <c r="CE39" i="25" s="1"/>
  <c r="CE11" i="23"/>
  <c r="CE11" i="25"/>
  <c r="CE6" i="23"/>
  <c r="CE6" i="25"/>
  <c r="CE75" i="20"/>
  <c r="AN55" i="20"/>
  <c r="AN56" i="20" s="1"/>
  <c r="AN58" i="20" s="1"/>
  <c r="CD41" i="20"/>
  <c r="CD46" i="20" s="1"/>
  <c r="CE7" i="20"/>
  <c r="CE7" i="19"/>
  <c r="CD15" i="20"/>
  <c r="CD15" i="19"/>
  <c r="CF4" i="20"/>
  <c r="CF91" i="20" s="1"/>
  <c r="CF93" i="20" s="1"/>
  <c r="CF4" i="19"/>
  <c r="CE10" i="20"/>
  <c r="CE10" i="19"/>
  <c r="CE11" i="20"/>
  <c r="CE11" i="19"/>
  <c r="CE6" i="20"/>
  <c r="CE85" i="20" s="1"/>
  <c r="CE86" i="20" s="1"/>
  <c r="CE6" i="19"/>
  <c r="CE14" i="3"/>
  <c r="CE13" i="3"/>
  <c r="CF5" i="3"/>
  <c r="AN23" i="23" l="1"/>
  <c r="CC67" i="23"/>
  <c r="CB69" i="23"/>
  <c r="CB74" i="23"/>
  <c r="CB75" i="23" s="1"/>
  <c r="CE48" i="23"/>
  <c r="CE40" i="23"/>
  <c r="CE26" i="25"/>
  <c r="CD47" i="25"/>
  <c r="CD25" i="27" s="1"/>
  <c r="CD50" i="25"/>
  <c r="CD27" i="25"/>
  <c r="CD24" i="27" s="1"/>
  <c r="CD57" i="23" s="1"/>
  <c r="CD62" i="23" s="1"/>
  <c r="CD64" i="23" s="1"/>
  <c r="CF5" i="27"/>
  <c r="CF5" i="26"/>
  <c r="CF21" i="26" s="1"/>
  <c r="CE40" i="25"/>
  <c r="CC57" i="25"/>
  <c r="CC62" i="25"/>
  <c r="CC66" i="25" s="1"/>
  <c r="CC26" i="27" s="1"/>
  <c r="CE13" i="27"/>
  <c r="CE13" i="26"/>
  <c r="CE14" i="25"/>
  <c r="CE14" i="27"/>
  <c r="CE14" i="26"/>
  <c r="CE35" i="25"/>
  <c r="CE34" i="25"/>
  <c r="CE20" i="25"/>
  <c r="CE21" i="25" s="1"/>
  <c r="CE32" i="25"/>
  <c r="CE33" i="25"/>
  <c r="CE36" i="26"/>
  <c r="CE13" i="23"/>
  <c r="CE13" i="25"/>
  <c r="CF5" i="23"/>
  <c r="CF5" i="25"/>
  <c r="AN59" i="20"/>
  <c r="AN61" i="20" s="1"/>
  <c r="AN62" i="20" s="1"/>
  <c r="AN78" i="20"/>
  <c r="AN79" i="20" s="1"/>
  <c r="AN69" i="20"/>
  <c r="AN70" i="20" s="1"/>
  <c r="AO68" i="20" s="1"/>
  <c r="AO72" i="20" s="1"/>
  <c r="CE15" i="3"/>
  <c r="CE14" i="23"/>
  <c r="CE95" i="20"/>
  <c r="CE28" i="20"/>
  <c r="CE40" i="20" s="1"/>
  <c r="CE27" i="20"/>
  <c r="CE39" i="20" s="1"/>
  <c r="CE25" i="20"/>
  <c r="CE37" i="20" s="1"/>
  <c r="CE26" i="20"/>
  <c r="CE38" i="20" s="1"/>
  <c r="CE20" i="20"/>
  <c r="CE32" i="20" s="1"/>
  <c r="CE24" i="20"/>
  <c r="CE36" i="20" s="1"/>
  <c r="CE23" i="20"/>
  <c r="CE35" i="20" s="1"/>
  <c r="CE103" i="20" s="1"/>
  <c r="CE29" i="23" s="1"/>
  <c r="CE21" i="20"/>
  <c r="CE33" i="20" s="1"/>
  <c r="CE19" i="20"/>
  <c r="CE31" i="20" s="1"/>
  <c r="CE22" i="20"/>
  <c r="CE34" i="20" s="1"/>
  <c r="CE13" i="20"/>
  <c r="CE13" i="19"/>
  <c r="CF5" i="19"/>
  <c r="CF5" i="20"/>
  <c r="CE14" i="20"/>
  <c r="CE14" i="19"/>
  <c r="CF6" i="3"/>
  <c r="CG4" i="3"/>
  <c r="CF10" i="3"/>
  <c r="CF11" i="3"/>
  <c r="CF7" i="3"/>
  <c r="CC27" i="27" l="1"/>
  <c r="CC58" i="23"/>
  <c r="CC68" i="23" s="1"/>
  <c r="CC70" i="23" s="1"/>
  <c r="CE61" i="23"/>
  <c r="CD73" i="23"/>
  <c r="CD63" i="23"/>
  <c r="CE45" i="25"/>
  <c r="CF23" i="26"/>
  <c r="CF24" i="26" s="1"/>
  <c r="CF22" i="26"/>
  <c r="CF7" i="27"/>
  <c r="CF7" i="26"/>
  <c r="CF35" i="26" s="1"/>
  <c r="CE36" i="25"/>
  <c r="CE43" i="25"/>
  <c r="CF11" i="27"/>
  <c r="CF11" i="26"/>
  <c r="AN80" i="20"/>
  <c r="AO77" i="20" s="1"/>
  <c r="AO82" i="20" s="1"/>
  <c r="AO96" i="20" s="1"/>
  <c r="AO98" i="20" s="1"/>
  <c r="AO48" i="20" s="1"/>
  <c r="AN29" i="26"/>
  <c r="CF10" i="27"/>
  <c r="CF10" i="26"/>
  <c r="CE59" i="25"/>
  <c r="CF6" i="27"/>
  <c r="CF6" i="26"/>
  <c r="CG4" i="27"/>
  <c r="CG4" i="26"/>
  <c r="CE15" i="27"/>
  <c r="CE15" i="26"/>
  <c r="CE44" i="25"/>
  <c r="CE46" i="25"/>
  <c r="CD56" i="25"/>
  <c r="CD65" i="25" s="1"/>
  <c r="CD55" i="25"/>
  <c r="CD64" i="25" s="1"/>
  <c r="CD54" i="25"/>
  <c r="CD63" i="25" s="1"/>
  <c r="CD53" i="25"/>
  <c r="CG4" i="23"/>
  <c r="CG4" i="25"/>
  <c r="CG38" i="25" s="1"/>
  <c r="CF6" i="23"/>
  <c r="CF6" i="25"/>
  <c r="CF11" i="23"/>
  <c r="CF11" i="25"/>
  <c r="CE15" i="23"/>
  <c r="CE15" i="25"/>
  <c r="CE22" i="25" s="1"/>
  <c r="CE23" i="25" s="1"/>
  <c r="CF7" i="23"/>
  <c r="CF7" i="25"/>
  <c r="CF10" i="23"/>
  <c r="CF10" i="25"/>
  <c r="CF39" i="25" s="1"/>
  <c r="AN64" i="20"/>
  <c r="CE15" i="19"/>
  <c r="CE15" i="20"/>
  <c r="CF75" i="20"/>
  <c r="CE41" i="20"/>
  <c r="CE46" i="20" s="1"/>
  <c r="CF10" i="20"/>
  <c r="CF10" i="19"/>
  <c r="CG4" i="20"/>
  <c r="CG91" i="20" s="1"/>
  <c r="CG93" i="20" s="1"/>
  <c r="CG4" i="19"/>
  <c r="CF11" i="20"/>
  <c r="CF11" i="19"/>
  <c r="CF7" i="20"/>
  <c r="CF7" i="19"/>
  <c r="CF6" i="20"/>
  <c r="CF85" i="20" s="1"/>
  <c r="CF86" i="20" s="1"/>
  <c r="CF6" i="19"/>
  <c r="CF13" i="3"/>
  <c r="CG5" i="3"/>
  <c r="CF14" i="3"/>
  <c r="CC69" i="23" l="1"/>
  <c r="CD67" i="23"/>
  <c r="CC74" i="23"/>
  <c r="CC75" i="23" s="1"/>
  <c r="CF48" i="23"/>
  <c r="CF40" i="23"/>
  <c r="AO88" i="20"/>
  <c r="AO47" i="20" s="1"/>
  <c r="AO49" i="20" s="1"/>
  <c r="AO53" i="20" s="1"/>
  <c r="CF40" i="25"/>
  <c r="CF59" i="25" s="1"/>
  <c r="CG5" i="27"/>
  <c r="CG5" i="26"/>
  <c r="CG21" i="26" s="1"/>
  <c r="CE47" i="25"/>
  <c r="CE25" i="27" s="1"/>
  <c r="CF13" i="27"/>
  <c r="CF13" i="26"/>
  <c r="CF20" i="25"/>
  <c r="CF21" i="25" s="1"/>
  <c r="CF32" i="25"/>
  <c r="CF33" i="25"/>
  <c r="CF44" i="25" s="1"/>
  <c r="CF34" i="25"/>
  <c r="CF35" i="25"/>
  <c r="CE50" i="25"/>
  <c r="CE27" i="25"/>
  <c r="CE24" i="27" s="1"/>
  <c r="CE57" i="23" s="1"/>
  <c r="CE62" i="23" s="1"/>
  <c r="CE64" i="23" s="1"/>
  <c r="CF36" i="26"/>
  <c r="CF14" i="27"/>
  <c r="CF14" i="26"/>
  <c r="CF26" i="25"/>
  <c r="CD57" i="25"/>
  <c r="CD62" i="25"/>
  <c r="CD66" i="25" s="1"/>
  <c r="CD26" i="27" s="1"/>
  <c r="CF14" i="23"/>
  <c r="CF14" i="25"/>
  <c r="CG5" i="23"/>
  <c r="CG5" i="25"/>
  <c r="CF13" i="23"/>
  <c r="CF13" i="25"/>
  <c r="CF95" i="20"/>
  <c r="CF28" i="20"/>
  <c r="CF40" i="20" s="1"/>
  <c r="CF26" i="20"/>
  <c r="CF38" i="20" s="1"/>
  <c r="CF27" i="20"/>
  <c r="CF39" i="20" s="1"/>
  <c r="CF22" i="20"/>
  <c r="CF34" i="20" s="1"/>
  <c r="CF24" i="20"/>
  <c r="CF36" i="20" s="1"/>
  <c r="CF25" i="20"/>
  <c r="CF37" i="20" s="1"/>
  <c r="CF21" i="20"/>
  <c r="CF33" i="20" s="1"/>
  <c r="CF23" i="20"/>
  <c r="CF35" i="20" s="1"/>
  <c r="CF103" i="20" s="1"/>
  <c r="CF29" i="23" s="1"/>
  <c r="CF20" i="20"/>
  <c r="CF32" i="20" s="1"/>
  <c r="CF19" i="20"/>
  <c r="CF31" i="20" s="1"/>
  <c r="CG5" i="20"/>
  <c r="CG5" i="19"/>
  <c r="CF13" i="20"/>
  <c r="CF13" i="19"/>
  <c r="CF14" i="20"/>
  <c r="CF14" i="19"/>
  <c r="CG6" i="3"/>
  <c r="CH4" i="3"/>
  <c r="CG10" i="3"/>
  <c r="CG11" i="3"/>
  <c r="CG7" i="3"/>
  <c r="CF15" i="3"/>
  <c r="AO102" i="20" l="1"/>
  <c r="CD27" i="27"/>
  <c r="CD58" i="23"/>
  <c r="CD68" i="23" s="1"/>
  <c r="CD70" i="23" s="1"/>
  <c r="CD69" i="23" s="1"/>
  <c r="CF61" i="23"/>
  <c r="CE63" i="23"/>
  <c r="CE73" i="23"/>
  <c r="CF45" i="25"/>
  <c r="CF46" i="25"/>
  <c r="CG23" i="26"/>
  <c r="CG24" i="26" s="1"/>
  <c r="CG22" i="26"/>
  <c r="CG10" i="27"/>
  <c r="CG10" i="26"/>
  <c r="CF15" i="27"/>
  <c r="CF15" i="26"/>
  <c r="CG11" i="27"/>
  <c r="CG11" i="26"/>
  <c r="CE53" i="25"/>
  <c r="CE56" i="25"/>
  <c r="CE65" i="25" s="1"/>
  <c r="CE54" i="25"/>
  <c r="CE63" i="25" s="1"/>
  <c r="CE55" i="25"/>
  <c r="CE64" i="25" s="1"/>
  <c r="CH4" i="27"/>
  <c r="CH4" i="26"/>
  <c r="CG7" i="27"/>
  <c r="CG7" i="26"/>
  <c r="CG35" i="26" s="1"/>
  <c r="CG6" i="27"/>
  <c r="CG6" i="26"/>
  <c r="CF36" i="25"/>
  <c r="CF43" i="25"/>
  <c r="CG10" i="23"/>
  <c r="CG10" i="25"/>
  <c r="CG39" i="25" s="1"/>
  <c r="CH4" i="23"/>
  <c r="CH4" i="25"/>
  <c r="CH38" i="25" s="1"/>
  <c r="CG7" i="23"/>
  <c r="CG7" i="25"/>
  <c r="CG6" i="23"/>
  <c r="CG6" i="25"/>
  <c r="CF15" i="23"/>
  <c r="CF15" i="25"/>
  <c r="CF22" i="25" s="1"/>
  <c r="CF23" i="25" s="1"/>
  <c r="CG11" i="23"/>
  <c r="CG11" i="25"/>
  <c r="AO23" i="23"/>
  <c r="AO104" i="20"/>
  <c r="AO55" i="20"/>
  <c r="CG75" i="20"/>
  <c r="CF41" i="20"/>
  <c r="CF46" i="20" s="1"/>
  <c r="CG7" i="20"/>
  <c r="CG7" i="19"/>
  <c r="CF15" i="20"/>
  <c r="CF15" i="19"/>
  <c r="CH4" i="20"/>
  <c r="CH91" i="20" s="1"/>
  <c r="CH93" i="20" s="1"/>
  <c r="CH4" i="19"/>
  <c r="CG6" i="19"/>
  <c r="CG6" i="20"/>
  <c r="CG85" i="20" s="1"/>
  <c r="CG11" i="20"/>
  <c r="CG11" i="19"/>
  <c r="CG10" i="20"/>
  <c r="CG10" i="19"/>
  <c r="CG13" i="3"/>
  <c r="CG14" i="3"/>
  <c r="CH5" i="3"/>
  <c r="CF47" i="25" l="1"/>
  <c r="CF25" i="27" s="1"/>
  <c r="CE67" i="23"/>
  <c r="CD74" i="23"/>
  <c r="CD75" i="23" s="1"/>
  <c r="CG40" i="23"/>
  <c r="CG48" i="23"/>
  <c r="CG26" i="25"/>
  <c r="CE57" i="25"/>
  <c r="CE62" i="25"/>
  <c r="CE66" i="25" s="1"/>
  <c r="CE26" i="27" s="1"/>
  <c r="CH5" i="27"/>
  <c r="CH5" i="26"/>
  <c r="CH21" i="26" s="1"/>
  <c r="CG36" i="26"/>
  <c r="CG14" i="27"/>
  <c r="CG14" i="26"/>
  <c r="CF50" i="25"/>
  <c r="CF27" i="25"/>
  <c r="CF24" i="27" s="1"/>
  <c r="CF57" i="23" s="1"/>
  <c r="CF62" i="23" s="1"/>
  <c r="CF64" i="23" s="1"/>
  <c r="CG13" i="27"/>
  <c r="CG13" i="26"/>
  <c r="CG20" i="25"/>
  <c r="CG21" i="25" s="1"/>
  <c r="CG35" i="25"/>
  <c r="CG34" i="25"/>
  <c r="CG32" i="25"/>
  <c r="CG33" i="25"/>
  <c r="CG40" i="25"/>
  <c r="CG13" i="23"/>
  <c r="CG13" i="25"/>
  <c r="CH5" i="23"/>
  <c r="CH5" i="25"/>
  <c r="CG14" i="23"/>
  <c r="CG14" i="25"/>
  <c r="CG86" i="20"/>
  <c r="CG95" i="20"/>
  <c r="AO69" i="20"/>
  <c r="AO70" i="20" s="1"/>
  <c r="AP68" i="20" s="1"/>
  <c r="AP72" i="20" s="1"/>
  <c r="AO56" i="20"/>
  <c r="CG28" i="20"/>
  <c r="CG40" i="20" s="1"/>
  <c r="CG24" i="20"/>
  <c r="CG36" i="20" s="1"/>
  <c r="CG27" i="20"/>
  <c r="CG39" i="20" s="1"/>
  <c r="CG23" i="20"/>
  <c r="CG35" i="20" s="1"/>
  <c r="CG103" i="20" s="1"/>
  <c r="CG29" i="23" s="1"/>
  <c r="CG21" i="20"/>
  <c r="CG33" i="20" s="1"/>
  <c r="CG19" i="20"/>
  <c r="CG31" i="20" s="1"/>
  <c r="CG25" i="20"/>
  <c r="CG37" i="20" s="1"/>
  <c r="CG26" i="20"/>
  <c r="CG38" i="20" s="1"/>
  <c r="CG22" i="20"/>
  <c r="CG34" i="20" s="1"/>
  <c r="CG20" i="20"/>
  <c r="CG32" i="20" s="1"/>
  <c r="CG13" i="20"/>
  <c r="CG13" i="19"/>
  <c r="CH5" i="20"/>
  <c r="CH5" i="19"/>
  <c r="CG14" i="20"/>
  <c r="CG14" i="19"/>
  <c r="CH6" i="3"/>
  <c r="CH7" i="3"/>
  <c r="CH10" i="3"/>
  <c r="CH11" i="3"/>
  <c r="CI4" i="3"/>
  <c r="CG15" i="3"/>
  <c r="CE27" i="27" l="1"/>
  <c r="CE58" i="23"/>
  <c r="CE68" i="23" s="1"/>
  <c r="CE70" i="23" s="1"/>
  <c r="CG61" i="23"/>
  <c r="CF73" i="23"/>
  <c r="CF63" i="23"/>
  <c r="CE69" i="23"/>
  <c r="CG45" i="25"/>
  <c r="CH22" i="26"/>
  <c r="CH23" i="26"/>
  <c r="CH24" i="26" s="1"/>
  <c r="CH11" i="27"/>
  <c r="CH11" i="26"/>
  <c r="CG59" i="25"/>
  <c r="CG15" i="27"/>
  <c r="CG15" i="26"/>
  <c r="CG44" i="25"/>
  <c r="CH10" i="27"/>
  <c r="CH10" i="26"/>
  <c r="CG46" i="25"/>
  <c r="CH7" i="27"/>
  <c r="CH7" i="26"/>
  <c r="CH35" i="26" s="1"/>
  <c r="CI4" i="27"/>
  <c r="CI4" i="26"/>
  <c r="CH6" i="27"/>
  <c r="CH6" i="26"/>
  <c r="CG36" i="25"/>
  <c r="CG43" i="25"/>
  <c r="CF56" i="25"/>
  <c r="CF65" i="25" s="1"/>
  <c r="CF53" i="25"/>
  <c r="CF54" i="25"/>
  <c r="CF63" i="25" s="1"/>
  <c r="CF55" i="25"/>
  <c r="CF64" i="25" s="1"/>
  <c r="CH7" i="23"/>
  <c r="CH7" i="25"/>
  <c r="CI4" i="23"/>
  <c r="CI4" i="25"/>
  <c r="CI38" i="25" s="1"/>
  <c r="CG15" i="23"/>
  <c r="CG15" i="25"/>
  <c r="CG22" i="25" s="1"/>
  <c r="CG23" i="25" s="1"/>
  <c r="CH6" i="23"/>
  <c r="CH6" i="25"/>
  <c r="CH11" i="23"/>
  <c r="CH11" i="25"/>
  <c r="CH10" i="23"/>
  <c r="CH10" i="25"/>
  <c r="CH39" i="25" s="1"/>
  <c r="AO58" i="20"/>
  <c r="AO59" i="20" s="1"/>
  <c r="CH75" i="20"/>
  <c r="CG41" i="20"/>
  <c r="CG46" i="20" s="1"/>
  <c r="CG15" i="20"/>
  <c r="CG15" i="19"/>
  <c r="CH7" i="20"/>
  <c r="CH7" i="19"/>
  <c r="CI4" i="20"/>
  <c r="CI91" i="20" s="1"/>
  <c r="CI93" i="20" s="1"/>
  <c r="CI4" i="19"/>
  <c r="CH6" i="20"/>
  <c r="CH85" i="20" s="1"/>
  <c r="CH6" i="19"/>
  <c r="CH11" i="20"/>
  <c r="CH11" i="19"/>
  <c r="CH10" i="20"/>
  <c r="CH95" i="20" s="1"/>
  <c r="CH10" i="19"/>
  <c r="CH13" i="3"/>
  <c r="CH14" i="3"/>
  <c r="CI5" i="3"/>
  <c r="CF67" i="23" l="1"/>
  <c r="CE74" i="23"/>
  <c r="CE75" i="23" s="1"/>
  <c r="CH40" i="25"/>
  <c r="CH26" i="25"/>
  <c r="CH40" i="23"/>
  <c r="CH48" i="23"/>
  <c r="CG47" i="25"/>
  <c r="CG25" i="27" s="1"/>
  <c r="CH59" i="25"/>
  <c r="CH13" i="27"/>
  <c r="CH13" i="26"/>
  <c r="CG50" i="25"/>
  <c r="CG27" i="25"/>
  <c r="CG24" i="27" s="1"/>
  <c r="CG57" i="23" s="1"/>
  <c r="CG62" i="23" s="1"/>
  <c r="CG64" i="23" s="1"/>
  <c r="CI5" i="27"/>
  <c r="CI5" i="26"/>
  <c r="CI21" i="26" s="1"/>
  <c r="CI22" i="26" s="1"/>
  <c r="CH20" i="25"/>
  <c r="CH21" i="25" s="1"/>
  <c r="CH35" i="25"/>
  <c r="CH46" i="25" s="1"/>
  <c r="CH34" i="25"/>
  <c r="CH32" i="25"/>
  <c r="CH33" i="25"/>
  <c r="CF57" i="25"/>
  <c r="CF62" i="25"/>
  <c r="CF66" i="25" s="1"/>
  <c r="CF26" i="27" s="1"/>
  <c r="CH14" i="27"/>
  <c r="CH14" i="26"/>
  <c r="CH36" i="26"/>
  <c r="CH13" i="23"/>
  <c r="CH13" i="25"/>
  <c r="CI5" i="23"/>
  <c r="CI5" i="25"/>
  <c r="CH14" i="23"/>
  <c r="CH14" i="25"/>
  <c r="CH86" i="20"/>
  <c r="AO61" i="20"/>
  <c r="AO62" i="20" s="1"/>
  <c r="AO78" i="20"/>
  <c r="AO79" i="20" s="1"/>
  <c r="CH27" i="20"/>
  <c r="CH39" i="20" s="1"/>
  <c r="CH26" i="20"/>
  <c r="CH38" i="20" s="1"/>
  <c r="CH23" i="20"/>
  <c r="CH35" i="20" s="1"/>
  <c r="CH103" i="20" s="1"/>
  <c r="CH29" i="23" s="1"/>
  <c r="CH25" i="20"/>
  <c r="CH37" i="20" s="1"/>
  <c r="CH24" i="20"/>
  <c r="CH36" i="20" s="1"/>
  <c r="CH28" i="20"/>
  <c r="CH40" i="20" s="1"/>
  <c r="CH22" i="20"/>
  <c r="CH34" i="20" s="1"/>
  <c r="CH21" i="20"/>
  <c r="CH33" i="20" s="1"/>
  <c r="CH20" i="20"/>
  <c r="CH32" i="20" s="1"/>
  <c r="CH19" i="20"/>
  <c r="CH31" i="20" s="1"/>
  <c r="CH14" i="20"/>
  <c r="CH14" i="19"/>
  <c r="CI5" i="20"/>
  <c r="CI5" i="19"/>
  <c r="CH13" i="20"/>
  <c r="CH13" i="19"/>
  <c r="CH15" i="3"/>
  <c r="CI7" i="3"/>
  <c r="CI6" i="3"/>
  <c r="CJ4" i="3"/>
  <c r="CI11" i="3"/>
  <c r="CI10" i="3"/>
  <c r="CH44" i="25" l="1"/>
  <c r="CH45" i="25"/>
  <c r="CH61" i="23"/>
  <c r="CG73" i="23"/>
  <c r="CG63" i="23"/>
  <c r="CF27" i="27"/>
  <c r="CF58" i="23"/>
  <c r="CF68" i="23" s="1"/>
  <c r="CF70" i="23" s="1"/>
  <c r="CI10" i="27"/>
  <c r="CI10" i="26"/>
  <c r="CI7" i="27"/>
  <c r="CI7" i="26"/>
  <c r="CI35" i="26" s="1"/>
  <c r="CI11" i="27"/>
  <c r="CI11" i="26"/>
  <c r="CH15" i="27"/>
  <c r="CH15" i="26"/>
  <c r="CG56" i="25"/>
  <c r="CG65" i="25" s="1"/>
  <c r="CG55" i="25"/>
  <c r="CG64" i="25" s="1"/>
  <c r="CG54" i="25"/>
  <c r="CG63" i="25" s="1"/>
  <c r="CG53" i="25"/>
  <c r="CJ4" i="27"/>
  <c r="CJ4" i="26"/>
  <c r="AO80" i="20"/>
  <c r="AP77" i="20" s="1"/>
  <c r="AP82" i="20" s="1"/>
  <c r="AP96" i="20" s="1"/>
  <c r="AP98" i="20" s="1"/>
  <c r="AP48" i="20" s="1"/>
  <c r="AO29" i="26"/>
  <c r="CH36" i="25"/>
  <c r="CH43" i="25"/>
  <c r="CH47" i="25" s="1"/>
  <c r="CH25" i="27" s="1"/>
  <c r="CI6" i="27"/>
  <c r="CI6" i="26"/>
  <c r="CI23" i="26"/>
  <c r="CI24" i="26" s="1"/>
  <c r="CI6" i="23"/>
  <c r="CI6" i="25"/>
  <c r="CI10" i="23"/>
  <c r="CI10" i="25"/>
  <c r="CI39" i="25" s="1"/>
  <c r="CH15" i="23"/>
  <c r="CH15" i="25"/>
  <c r="CH22" i="25" s="1"/>
  <c r="CH23" i="25" s="1"/>
  <c r="CI7" i="23"/>
  <c r="CI7" i="25"/>
  <c r="CI11" i="23"/>
  <c r="CI11" i="25"/>
  <c r="CJ4" i="23"/>
  <c r="CJ4" i="25"/>
  <c r="CJ38" i="25" s="1"/>
  <c r="AO64" i="20"/>
  <c r="CI75" i="20"/>
  <c r="CH41" i="20"/>
  <c r="CH46" i="20" s="1"/>
  <c r="CI10" i="20"/>
  <c r="CI10" i="19"/>
  <c r="CH15" i="20"/>
  <c r="CH15" i="19"/>
  <c r="CJ4" i="20"/>
  <c r="CJ91" i="20" s="1"/>
  <c r="CJ93" i="20" s="1"/>
  <c r="CJ4" i="19"/>
  <c r="CI7" i="20"/>
  <c r="CI7" i="19"/>
  <c r="CI11" i="20"/>
  <c r="CI11" i="19"/>
  <c r="CI6" i="20"/>
  <c r="CI85" i="20" s="1"/>
  <c r="CI6" i="19"/>
  <c r="CI14" i="3"/>
  <c r="CI13" i="3"/>
  <c r="CJ5" i="3"/>
  <c r="CI26" i="25" l="1"/>
  <c r="CG67" i="23"/>
  <c r="CF69" i="23"/>
  <c r="CF74" i="23"/>
  <c r="CF75" i="23" s="1"/>
  <c r="CI48" i="23"/>
  <c r="CI40" i="23"/>
  <c r="CI36" i="26"/>
  <c r="CH50" i="25"/>
  <c r="CH27" i="25"/>
  <c r="CH24" i="27" s="1"/>
  <c r="CH57" i="23" s="1"/>
  <c r="CH62" i="23" s="1"/>
  <c r="CH64" i="23" s="1"/>
  <c r="CI14" i="27"/>
  <c r="CI14" i="26"/>
  <c r="CJ5" i="27"/>
  <c r="CJ5" i="26"/>
  <c r="CJ21" i="26" s="1"/>
  <c r="AP88" i="20"/>
  <c r="AP47" i="20" s="1"/>
  <c r="AP102" i="20" s="1"/>
  <c r="CI35" i="25"/>
  <c r="CI34" i="25"/>
  <c r="CI20" i="25"/>
  <c r="CI21" i="25" s="1"/>
  <c r="CI33" i="25"/>
  <c r="CI32" i="25"/>
  <c r="CI40" i="25"/>
  <c r="CI13" i="27"/>
  <c r="CI13" i="26"/>
  <c r="CG57" i="25"/>
  <c r="CG62" i="25"/>
  <c r="CG66" i="25" s="1"/>
  <c r="CG26" i="27" s="1"/>
  <c r="CI86" i="20"/>
  <c r="CJ5" i="23"/>
  <c r="CJ5" i="25"/>
  <c r="CI13" i="23"/>
  <c r="CI13" i="25"/>
  <c r="CI14" i="23"/>
  <c r="CI14" i="25"/>
  <c r="CI95" i="20"/>
  <c r="CI25" i="20"/>
  <c r="CI37" i="20" s="1"/>
  <c r="CI24" i="20"/>
  <c r="CI36" i="20" s="1"/>
  <c r="CI23" i="20"/>
  <c r="CI35" i="20" s="1"/>
  <c r="CI103" i="20" s="1"/>
  <c r="CI29" i="23" s="1"/>
  <c r="CI28" i="20"/>
  <c r="CI40" i="20" s="1"/>
  <c r="CI20" i="20"/>
  <c r="CI32" i="20" s="1"/>
  <c r="CI19" i="20"/>
  <c r="CI31" i="20" s="1"/>
  <c r="CI26" i="20"/>
  <c r="CI38" i="20" s="1"/>
  <c r="CI22" i="20"/>
  <c r="CI34" i="20" s="1"/>
  <c r="CI27" i="20"/>
  <c r="CI39" i="20" s="1"/>
  <c r="CI21" i="20"/>
  <c r="CI33" i="20" s="1"/>
  <c r="CJ5" i="20"/>
  <c r="CJ5" i="19"/>
  <c r="CI13" i="20"/>
  <c r="CI13" i="19"/>
  <c r="CI15" i="3"/>
  <c r="CI14" i="20"/>
  <c r="CI14" i="19"/>
  <c r="CJ6" i="3"/>
  <c r="CJ7" i="3"/>
  <c r="CK4" i="3"/>
  <c r="CJ10" i="3"/>
  <c r="CJ11" i="3"/>
  <c r="CI61" i="23" l="1"/>
  <c r="CH73" i="23"/>
  <c r="CG27" i="27"/>
  <c r="CG58" i="23"/>
  <c r="CG68" i="23" s="1"/>
  <c r="CG70" i="23" s="1"/>
  <c r="CH63" i="23"/>
  <c r="CJ23" i="26"/>
  <c r="CJ24" i="26" s="1"/>
  <c r="CJ22" i="26"/>
  <c r="CJ11" i="27"/>
  <c r="CJ11" i="26"/>
  <c r="CJ6" i="27"/>
  <c r="CJ6" i="26"/>
  <c r="CJ10" i="27"/>
  <c r="CJ10" i="26"/>
  <c r="CI59" i="25"/>
  <c r="CK4" i="27"/>
  <c r="CK4" i="26"/>
  <c r="AP49" i="20"/>
  <c r="AP53" i="20" s="1"/>
  <c r="AP55" i="20" s="1"/>
  <c r="AP69" i="20" s="1"/>
  <c r="AP70" i="20" s="1"/>
  <c r="AQ68" i="20" s="1"/>
  <c r="AQ72" i="20" s="1"/>
  <c r="CI36" i="25"/>
  <c r="CI43" i="25"/>
  <c r="CI45" i="25"/>
  <c r="CJ7" i="27"/>
  <c r="CJ7" i="26"/>
  <c r="CJ35" i="26" s="1"/>
  <c r="CI15" i="27"/>
  <c r="CI15" i="26"/>
  <c r="CI44" i="25"/>
  <c r="CI46" i="25"/>
  <c r="CH56" i="25"/>
  <c r="CH65" i="25" s="1"/>
  <c r="CH55" i="25"/>
  <c r="CH64" i="25" s="1"/>
  <c r="CH54" i="25"/>
  <c r="CH63" i="25" s="1"/>
  <c r="CH53" i="25"/>
  <c r="CJ7" i="23"/>
  <c r="CJ7" i="25"/>
  <c r="CJ11" i="23"/>
  <c r="CJ11" i="25"/>
  <c r="CJ10" i="23"/>
  <c r="CJ10" i="25"/>
  <c r="CJ39" i="25" s="1"/>
  <c r="CI15" i="23"/>
  <c r="CI15" i="25"/>
  <c r="CI22" i="25" s="1"/>
  <c r="CI23" i="25" s="1"/>
  <c r="CJ6" i="23"/>
  <c r="CJ6" i="25"/>
  <c r="CK4" i="23"/>
  <c r="CK4" i="25"/>
  <c r="CK38" i="25" s="1"/>
  <c r="AP23" i="23"/>
  <c r="AP104" i="20"/>
  <c r="CJ75" i="20"/>
  <c r="CI41" i="20"/>
  <c r="CI46" i="20" s="1"/>
  <c r="CJ11" i="20"/>
  <c r="CJ11" i="19"/>
  <c r="CJ6" i="19"/>
  <c r="CJ6" i="20"/>
  <c r="CJ85" i="20" s="1"/>
  <c r="CJ10" i="20"/>
  <c r="CJ10" i="19"/>
  <c r="CK4" i="19"/>
  <c r="CK4" i="20"/>
  <c r="CK91" i="20" s="1"/>
  <c r="CK93" i="20" s="1"/>
  <c r="CJ7" i="20"/>
  <c r="CJ7" i="19"/>
  <c r="CI15" i="20"/>
  <c r="CI15" i="19"/>
  <c r="CJ13" i="3"/>
  <c r="CJ14" i="3"/>
  <c r="CK5" i="3"/>
  <c r="CJ26" i="25" l="1"/>
  <c r="CH67" i="23"/>
  <c r="CG74" i="23"/>
  <c r="CG75" i="23" s="1"/>
  <c r="CG69" i="23"/>
  <c r="CJ40" i="23"/>
  <c r="CJ48" i="23"/>
  <c r="CJ40" i="25"/>
  <c r="CJ59" i="25" s="1"/>
  <c r="CJ36" i="26"/>
  <c r="CJ14" i="27"/>
  <c r="CJ14" i="26"/>
  <c r="CI50" i="25"/>
  <c r="CI27" i="25"/>
  <c r="CI24" i="27" s="1"/>
  <c r="CI57" i="23" s="1"/>
  <c r="CI62" i="23" s="1"/>
  <c r="CI64" i="23" s="1"/>
  <c r="CJ13" i="27"/>
  <c r="CJ13" i="26"/>
  <c r="CJ22" i="25"/>
  <c r="CJ20" i="25"/>
  <c r="CJ21" i="25" s="1"/>
  <c r="CJ34" i="25"/>
  <c r="CJ35" i="25"/>
  <c r="CJ32" i="25"/>
  <c r="CJ33" i="25"/>
  <c r="CK5" i="27"/>
  <c r="CK5" i="26"/>
  <c r="CK21" i="26" s="1"/>
  <c r="CH57" i="25"/>
  <c r="CH62" i="25"/>
  <c r="CH66" i="25" s="1"/>
  <c r="CH26" i="27" s="1"/>
  <c r="CI47" i="25"/>
  <c r="CI25" i="27" s="1"/>
  <c r="CJ86" i="20"/>
  <c r="CK5" i="23"/>
  <c r="CK5" i="25"/>
  <c r="CJ14" i="23"/>
  <c r="CJ14" i="25"/>
  <c r="CJ13" i="23"/>
  <c r="CJ13" i="25"/>
  <c r="CJ95" i="20"/>
  <c r="AP56" i="20"/>
  <c r="CJ28" i="20"/>
  <c r="CJ40" i="20" s="1"/>
  <c r="CJ27" i="20"/>
  <c r="CJ39" i="20" s="1"/>
  <c r="CJ25" i="20"/>
  <c r="CJ37" i="20" s="1"/>
  <c r="CJ26" i="20"/>
  <c r="CJ38" i="20" s="1"/>
  <c r="CJ22" i="20"/>
  <c r="CJ34" i="20" s="1"/>
  <c r="CJ23" i="20"/>
  <c r="CJ35" i="20" s="1"/>
  <c r="CJ103" i="20" s="1"/>
  <c r="CJ29" i="23" s="1"/>
  <c r="CJ21" i="20"/>
  <c r="CJ33" i="20" s="1"/>
  <c r="CJ20" i="20"/>
  <c r="CJ32" i="20" s="1"/>
  <c r="CJ24" i="20"/>
  <c r="CJ36" i="20" s="1"/>
  <c r="CJ19" i="20"/>
  <c r="CJ31" i="20" s="1"/>
  <c r="CK5" i="20"/>
  <c r="CK5" i="19"/>
  <c r="CJ14" i="20"/>
  <c r="CJ14" i="19"/>
  <c r="CJ13" i="20"/>
  <c r="CJ13" i="19"/>
  <c r="CK7" i="3"/>
  <c r="CJ15" i="3"/>
  <c r="CL4" i="3"/>
  <c r="CK10" i="3"/>
  <c r="CK11" i="3"/>
  <c r="CK6" i="3"/>
  <c r="CH27" i="27" l="1"/>
  <c r="CH58" i="23"/>
  <c r="CH68" i="23" s="1"/>
  <c r="CH70" i="23" s="1"/>
  <c r="CJ44" i="25"/>
  <c r="CJ61" i="23"/>
  <c r="CI73" i="23"/>
  <c r="CI63" i="23"/>
  <c r="CJ46" i="25"/>
  <c r="CJ45" i="25"/>
  <c r="CJ23" i="25"/>
  <c r="CJ50" i="25" s="1"/>
  <c r="CK23" i="26"/>
  <c r="CK24" i="26" s="1"/>
  <c r="CK22" i="26"/>
  <c r="CK6" i="27"/>
  <c r="CK6" i="26"/>
  <c r="CJ15" i="27"/>
  <c r="CJ15" i="26"/>
  <c r="CK11" i="27"/>
  <c r="CK11" i="26"/>
  <c r="CK7" i="27"/>
  <c r="CK7" i="26"/>
  <c r="CK35" i="26" s="1"/>
  <c r="CK10" i="27"/>
  <c r="CK10" i="26"/>
  <c r="CL4" i="27"/>
  <c r="CL4" i="26"/>
  <c r="CJ36" i="25"/>
  <c r="CJ43" i="25"/>
  <c r="CI53" i="25"/>
  <c r="CI55" i="25"/>
  <c r="CI64" i="25" s="1"/>
  <c r="CI54" i="25"/>
  <c r="CI63" i="25" s="1"/>
  <c r="CI56" i="25"/>
  <c r="CI65" i="25" s="1"/>
  <c r="CL4" i="23"/>
  <c r="CL4" i="25"/>
  <c r="CL38" i="25" s="1"/>
  <c r="CJ15" i="23"/>
  <c r="CJ15" i="25"/>
  <c r="CK10" i="23"/>
  <c r="CK10" i="25"/>
  <c r="CK39" i="25" s="1"/>
  <c r="CK6" i="23"/>
  <c r="CK6" i="25"/>
  <c r="CK11" i="23"/>
  <c r="CK11" i="25"/>
  <c r="CK7" i="23"/>
  <c r="CK7" i="25"/>
  <c r="AP58" i="20"/>
  <c r="AP78" i="20" s="1"/>
  <c r="AP79" i="20" s="1"/>
  <c r="CK75" i="20"/>
  <c r="CJ41" i="20"/>
  <c r="CJ46" i="20" s="1"/>
  <c r="CJ15" i="20"/>
  <c r="CJ15" i="19"/>
  <c r="CK7" i="19"/>
  <c r="CK7" i="20"/>
  <c r="CK10" i="20"/>
  <c r="CK10" i="19"/>
  <c r="CK6" i="20"/>
  <c r="CK85" i="20" s="1"/>
  <c r="CK6" i="19"/>
  <c r="CK11" i="20"/>
  <c r="CK11" i="19"/>
  <c r="CL4" i="20"/>
  <c r="CL91" i="20" s="1"/>
  <c r="CL93" i="20" s="1"/>
  <c r="CL4" i="19"/>
  <c r="CK14" i="3"/>
  <c r="CL5" i="3"/>
  <c r="CK13" i="3"/>
  <c r="CI67" i="23" l="1"/>
  <c r="CH74" i="23"/>
  <c r="CH75" i="23" s="1"/>
  <c r="CH69" i="23"/>
  <c r="CJ47" i="25"/>
  <c r="CJ25" i="27" s="1"/>
  <c r="CJ27" i="25"/>
  <c r="CJ24" i="27" s="1"/>
  <c r="CJ57" i="23" s="1"/>
  <c r="CJ62" i="23" s="1"/>
  <c r="CJ64" i="23" s="1"/>
  <c r="CK48" i="23"/>
  <c r="CK40" i="23"/>
  <c r="CK36" i="26"/>
  <c r="CK14" i="27"/>
  <c r="CK14" i="26"/>
  <c r="CK20" i="25"/>
  <c r="CK21" i="25" s="1"/>
  <c r="CK22" i="25"/>
  <c r="CK32" i="25"/>
  <c r="CK33" i="25"/>
  <c r="CK34" i="25"/>
  <c r="CK35" i="25"/>
  <c r="CK26" i="25"/>
  <c r="CK13" i="27"/>
  <c r="CK13" i="26"/>
  <c r="CK40" i="25"/>
  <c r="CJ53" i="25"/>
  <c r="CJ56" i="25"/>
  <c r="CJ65" i="25" s="1"/>
  <c r="CJ55" i="25"/>
  <c r="CJ64" i="25" s="1"/>
  <c r="CJ54" i="25"/>
  <c r="CJ63" i="25" s="1"/>
  <c r="CL5" i="27"/>
  <c r="CL5" i="26"/>
  <c r="CL21" i="26" s="1"/>
  <c r="AP80" i="20"/>
  <c r="AQ77" i="20" s="1"/>
  <c r="AQ82" i="20" s="1"/>
  <c r="AQ96" i="20" s="1"/>
  <c r="AQ98" i="20" s="1"/>
  <c r="AQ48" i="20" s="1"/>
  <c r="AP29" i="26"/>
  <c r="CI57" i="25"/>
  <c r="CI62" i="25"/>
  <c r="CI66" i="25" s="1"/>
  <c r="CI26" i="27" s="1"/>
  <c r="CK14" i="23"/>
  <c r="CK14" i="25"/>
  <c r="CK13" i="23"/>
  <c r="CK13" i="25"/>
  <c r="CL5" i="23"/>
  <c r="CL5" i="25"/>
  <c r="CK86" i="20"/>
  <c r="AP59" i="20"/>
  <c r="CK95" i="20"/>
  <c r="CK28" i="20"/>
  <c r="CK40" i="20" s="1"/>
  <c r="CK24" i="20"/>
  <c r="CK36" i="20" s="1"/>
  <c r="CK26" i="20"/>
  <c r="CK38" i="20" s="1"/>
  <c r="CK21" i="20"/>
  <c r="CK33" i="20" s="1"/>
  <c r="CK19" i="20"/>
  <c r="CK31" i="20" s="1"/>
  <c r="CK27" i="20"/>
  <c r="CK39" i="20" s="1"/>
  <c r="CK25" i="20"/>
  <c r="CK37" i="20" s="1"/>
  <c r="CK22" i="20"/>
  <c r="CK34" i="20" s="1"/>
  <c r="CK20" i="20"/>
  <c r="CK32" i="20" s="1"/>
  <c r="CK23" i="20"/>
  <c r="CK35" i="20" s="1"/>
  <c r="CK103" i="20" s="1"/>
  <c r="CK29" i="23" s="1"/>
  <c r="CK13" i="20"/>
  <c r="CK13" i="19"/>
  <c r="CL5" i="20"/>
  <c r="CL5" i="19"/>
  <c r="CK14" i="20"/>
  <c r="CK14" i="19"/>
  <c r="CK15" i="3"/>
  <c r="CM4" i="3"/>
  <c r="CL10" i="3"/>
  <c r="CL11" i="3"/>
  <c r="CL7" i="3"/>
  <c r="CL6" i="3"/>
  <c r="CI27" i="27" l="1"/>
  <c r="CI58" i="23"/>
  <c r="CI68" i="23" s="1"/>
  <c r="CI70" i="23" s="1"/>
  <c r="CK61" i="23"/>
  <c r="CJ73" i="23"/>
  <c r="CJ63" i="23"/>
  <c r="CK45" i="25"/>
  <c r="AQ88" i="20"/>
  <c r="AQ47" i="20" s="1"/>
  <c r="AQ49" i="20" s="1"/>
  <c r="AQ53" i="20" s="1"/>
  <c r="CK44" i="25"/>
  <c r="CK46" i="25"/>
  <c r="CL23" i="26"/>
  <c r="CL24" i="26" s="1"/>
  <c r="CL22" i="26"/>
  <c r="CL7" i="27"/>
  <c r="CL7" i="26"/>
  <c r="CL35" i="26" s="1"/>
  <c r="CK15" i="27"/>
  <c r="CK15" i="26"/>
  <c r="CL11" i="27"/>
  <c r="CL11" i="26"/>
  <c r="CK23" i="25"/>
  <c r="CL10" i="27"/>
  <c r="CL10" i="26"/>
  <c r="CL6" i="27"/>
  <c r="CL6" i="26"/>
  <c r="CM4" i="27"/>
  <c r="CM4" i="26"/>
  <c r="CJ57" i="25"/>
  <c r="CJ62" i="25"/>
  <c r="CJ66" i="25" s="1"/>
  <c r="CJ26" i="27" s="1"/>
  <c r="CJ27" i="27" s="1"/>
  <c r="CK59" i="25"/>
  <c r="CK36" i="25"/>
  <c r="CK43" i="25"/>
  <c r="CL7" i="23"/>
  <c r="CL7" i="25"/>
  <c r="CL11" i="23"/>
  <c r="CL11" i="25"/>
  <c r="CL10" i="23"/>
  <c r="CL10" i="25"/>
  <c r="CL39" i="25" s="1"/>
  <c r="CK15" i="23"/>
  <c r="CK15" i="25"/>
  <c r="CL6" i="23"/>
  <c r="CL6" i="25"/>
  <c r="CM4" i="23"/>
  <c r="CM4" i="25"/>
  <c r="CM38" i="25" s="1"/>
  <c r="CL75" i="20"/>
  <c r="AP61" i="20"/>
  <c r="AP64" i="20" s="1"/>
  <c r="CK41" i="20"/>
  <c r="CK46" i="20" s="1"/>
  <c r="CL6" i="20"/>
  <c r="CL85" i="20" s="1"/>
  <c r="CL6" i="19"/>
  <c r="CM4" i="20"/>
  <c r="CM91" i="20" s="1"/>
  <c r="CM93" i="20" s="1"/>
  <c r="CM4" i="19"/>
  <c r="CL7" i="20"/>
  <c r="CL7" i="19"/>
  <c r="CL11" i="20"/>
  <c r="CL11" i="19"/>
  <c r="CK15" i="20"/>
  <c r="CK15" i="19"/>
  <c r="CL10" i="20"/>
  <c r="CL10" i="19"/>
  <c r="CM5" i="3"/>
  <c r="CL13" i="3"/>
  <c r="CL14" i="3"/>
  <c r="CL26" i="25" l="1"/>
  <c r="CI74" i="23"/>
  <c r="CI75" i="23" s="1"/>
  <c r="CJ67" i="23"/>
  <c r="CI69" i="23"/>
  <c r="CJ58" i="23"/>
  <c r="CJ68" i="23" s="1"/>
  <c r="CJ70" i="23" s="1"/>
  <c r="AQ102" i="20"/>
  <c r="AQ23" i="23" s="1"/>
  <c r="CL40" i="23"/>
  <c r="CL48" i="23"/>
  <c r="CK47" i="25"/>
  <c r="CK25" i="27" s="1"/>
  <c r="CL40" i="25"/>
  <c r="CL59" i="25" s="1"/>
  <c r="CL14" i="27"/>
  <c r="CL14" i="26"/>
  <c r="CK50" i="25"/>
  <c r="CK27" i="25"/>
  <c r="CK24" i="27" s="1"/>
  <c r="CK57" i="23" s="1"/>
  <c r="CK62" i="23" s="1"/>
  <c r="CK64" i="23" s="1"/>
  <c r="CL13" i="27"/>
  <c r="CL13" i="26"/>
  <c r="CM5" i="27"/>
  <c r="CM5" i="26"/>
  <c r="CM21" i="26" s="1"/>
  <c r="CL20" i="25"/>
  <c r="CL21" i="25" s="1"/>
  <c r="CL35" i="25"/>
  <c r="CL34" i="25"/>
  <c r="CL33" i="25"/>
  <c r="CL22" i="25"/>
  <c r="CL32" i="25"/>
  <c r="CL36" i="26"/>
  <c r="CL14" i="23"/>
  <c r="CL14" i="25"/>
  <c r="CL13" i="23"/>
  <c r="CL13" i="25"/>
  <c r="CM5" i="23"/>
  <c r="CM5" i="25"/>
  <c r="CL86" i="20"/>
  <c r="AQ55" i="20"/>
  <c r="AQ56" i="20" s="1"/>
  <c r="CL95" i="20"/>
  <c r="AP62" i="20"/>
  <c r="CL27" i="20"/>
  <c r="CL39" i="20" s="1"/>
  <c r="CL28" i="20"/>
  <c r="CL40" i="20" s="1"/>
  <c r="CL26" i="20"/>
  <c r="CL38" i="20" s="1"/>
  <c r="CL23" i="20"/>
  <c r="CL35" i="20" s="1"/>
  <c r="CL103" i="20" s="1"/>
  <c r="CL29" i="23" s="1"/>
  <c r="CL24" i="20"/>
  <c r="CL36" i="20" s="1"/>
  <c r="CL22" i="20"/>
  <c r="CL34" i="20" s="1"/>
  <c r="CL19" i="20"/>
  <c r="CL31" i="20" s="1"/>
  <c r="CL20" i="20"/>
  <c r="CL32" i="20" s="1"/>
  <c r="CL21" i="20"/>
  <c r="CL33" i="20" s="1"/>
  <c r="CL25" i="20"/>
  <c r="CL37" i="20" s="1"/>
  <c r="CL14" i="20"/>
  <c r="CL14" i="19"/>
  <c r="CL13" i="20"/>
  <c r="CL13" i="19"/>
  <c r="CM5" i="20"/>
  <c r="CM5" i="19"/>
  <c r="CN4" i="3"/>
  <c r="CM11" i="3"/>
  <c r="CM10" i="3"/>
  <c r="CM6" i="3"/>
  <c r="CL15" i="3"/>
  <c r="CM7" i="3"/>
  <c r="AQ104" i="20" l="1"/>
  <c r="CL44" i="25"/>
  <c r="CK67" i="23"/>
  <c r="CJ69" i="23"/>
  <c r="CJ74" i="23"/>
  <c r="CJ75" i="23" s="1"/>
  <c r="CK73" i="23"/>
  <c r="CL61" i="23"/>
  <c r="CK63" i="23"/>
  <c r="CL46" i="25"/>
  <c r="CL45" i="25"/>
  <c r="CM22" i="26"/>
  <c r="CM23" i="26"/>
  <c r="CM24" i="26" s="1"/>
  <c r="CM6" i="27"/>
  <c r="CM6" i="26"/>
  <c r="CL36" i="25"/>
  <c r="CL43" i="25"/>
  <c r="CM10" i="27"/>
  <c r="CM10" i="26"/>
  <c r="CL23" i="25"/>
  <c r="CK56" i="25"/>
  <c r="CK65" i="25" s="1"/>
  <c r="CK55" i="25"/>
  <c r="CK64" i="25" s="1"/>
  <c r="CK54" i="25"/>
  <c r="CK63" i="25" s="1"/>
  <c r="CK53" i="25"/>
  <c r="CM7" i="27"/>
  <c r="CM7" i="26"/>
  <c r="CM35" i="26" s="1"/>
  <c r="CM11" i="27"/>
  <c r="CM11" i="26"/>
  <c r="CL15" i="27"/>
  <c r="CL15" i="26"/>
  <c r="CN4" i="27"/>
  <c r="CN4" i="26"/>
  <c r="CM10" i="23"/>
  <c r="CM10" i="25"/>
  <c r="CM39" i="25" s="1"/>
  <c r="CM7" i="23"/>
  <c r="CM7" i="25"/>
  <c r="CM6" i="23"/>
  <c r="CM6" i="25"/>
  <c r="CM11" i="23"/>
  <c r="CM11" i="25"/>
  <c r="CL15" i="23"/>
  <c r="CL15" i="25"/>
  <c r="CN4" i="23"/>
  <c r="CN4" i="25"/>
  <c r="CN38" i="25" s="1"/>
  <c r="AQ58" i="20"/>
  <c r="AQ78" i="20" s="1"/>
  <c r="AQ79" i="20" s="1"/>
  <c r="AQ69" i="20"/>
  <c r="AQ70" i="20" s="1"/>
  <c r="AR68" i="20" s="1"/>
  <c r="AR72" i="20" s="1"/>
  <c r="CM75" i="20"/>
  <c r="CL41" i="20"/>
  <c r="CL46" i="20" s="1"/>
  <c r="CL15" i="20"/>
  <c r="CL15" i="19"/>
  <c r="CM6" i="20"/>
  <c r="CM85" i="20" s="1"/>
  <c r="CM6" i="19"/>
  <c r="CM7" i="20"/>
  <c r="CM7" i="19"/>
  <c r="CM11" i="20"/>
  <c r="CM11" i="19"/>
  <c r="CN4" i="20"/>
  <c r="CN91" i="20" s="1"/>
  <c r="CN93" i="20" s="1"/>
  <c r="CN4" i="19"/>
  <c r="CM10" i="20"/>
  <c r="CM95" i="20" s="1"/>
  <c r="CM10" i="19"/>
  <c r="CM13" i="3"/>
  <c r="CM14" i="3"/>
  <c r="CN5" i="3"/>
  <c r="CM40" i="23" l="1"/>
  <c r="CM48" i="23"/>
  <c r="CL47" i="25"/>
  <c r="CL25" i="27" s="1"/>
  <c r="CM26" i="25"/>
  <c r="CM36" i="26"/>
  <c r="CM14" i="27"/>
  <c r="CM14" i="26"/>
  <c r="CM40" i="25"/>
  <c r="CM13" i="27"/>
  <c r="CM13" i="26"/>
  <c r="AQ80" i="20"/>
  <c r="AR77" i="20" s="1"/>
  <c r="AR88" i="20" s="1"/>
  <c r="AR47" i="20" s="1"/>
  <c r="AQ29" i="26"/>
  <c r="CM22" i="25"/>
  <c r="CM35" i="25"/>
  <c r="CM34" i="25"/>
  <c r="CM20" i="25"/>
  <c r="CM21" i="25" s="1"/>
  <c r="CM32" i="25"/>
  <c r="CM33" i="25"/>
  <c r="CK57" i="25"/>
  <c r="CK62" i="25"/>
  <c r="CK66" i="25" s="1"/>
  <c r="CK26" i="27" s="1"/>
  <c r="CL50" i="25"/>
  <c r="CL27" i="25"/>
  <c r="CL24" i="27" s="1"/>
  <c r="CL57" i="23" s="1"/>
  <c r="CL62" i="23" s="1"/>
  <c r="CL64" i="23" s="1"/>
  <c r="CN5" i="27"/>
  <c r="CN5" i="26"/>
  <c r="CN21" i="26" s="1"/>
  <c r="CN5" i="23"/>
  <c r="CN5" i="25"/>
  <c r="CM14" i="23"/>
  <c r="CM14" i="25"/>
  <c r="CM13" i="23"/>
  <c r="CM13" i="25"/>
  <c r="CM86" i="20"/>
  <c r="AQ59" i="20"/>
  <c r="AQ61" i="20" s="1"/>
  <c r="CM25" i="20"/>
  <c r="CM37" i="20" s="1"/>
  <c r="CM28" i="20"/>
  <c r="CM40" i="20" s="1"/>
  <c r="CM27" i="20"/>
  <c r="CM39" i="20" s="1"/>
  <c r="CM24" i="20"/>
  <c r="CM36" i="20" s="1"/>
  <c r="CM23" i="20"/>
  <c r="CM35" i="20" s="1"/>
  <c r="CM103" i="20" s="1"/>
  <c r="CM29" i="23" s="1"/>
  <c r="CM20" i="20"/>
  <c r="CM32" i="20" s="1"/>
  <c r="CM26" i="20"/>
  <c r="CM38" i="20" s="1"/>
  <c r="CM22" i="20"/>
  <c r="CM34" i="20" s="1"/>
  <c r="CM19" i="20"/>
  <c r="CM31" i="20" s="1"/>
  <c r="CM21" i="20"/>
  <c r="CM33" i="20" s="1"/>
  <c r="CN5" i="20"/>
  <c r="CN5" i="19"/>
  <c r="CM14" i="20"/>
  <c r="CM14" i="19"/>
  <c r="CM13" i="20"/>
  <c r="CM13" i="19"/>
  <c r="CO4" i="3"/>
  <c r="CN10" i="3"/>
  <c r="CN11" i="3"/>
  <c r="CN6" i="3"/>
  <c r="CM15" i="3"/>
  <c r="CN7" i="3"/>
  <c r="CM61" i="23" l="1"/>
  <c r="CL73" i="23"/>
  <c r="CK27" i="27"/>
  <c r="CK58" i="23"/>
  <c r="CK68" i="23" s="1"/>
  <c r="CK70" i="23" s="1"/>
  <c r="CL63" i="23"/>
  <c r="CM23" i="25"/>
  <c r="CM50" i="25" s="1"/>
  <c r="AR82" i="20"/>
  <c r="AR96" i="20" s="1"/>
  <c r="AR98" i="20" s="1"/>
  <c r="AR48" i="20" s="1"/>
  <c r="AR102" i="20" s="1"/>
  <c r="CM45" i="25"/>
  <c r="CN22" i="26"/>
  <c r="CN23" i="26"/>
  <c r="CN24" i="26" s="1"/>
  <c r="CM15" i="27"/>
  <c r="CM15" i="26"/>
  <c r="CO4" i="27"/>
  <c r="CO4" i="26"/>
  <c r="CL56" i="25"/>
  <c r="CL65" i="25" s="1"/>
  <c r="CL55" i="25"/>
  <c r="CL64" i="25" s="1"/>
  <c r="CL54" i="25"/>
  <c r="CL63" i="25" s="1"/>
  <c r="CL53" i="25"/>
  <c r="CN6" i="27"/>
  <c r="CN6" i="26"/>
  <c r="CM59" i="25"/>
  <c r="CN11" i="27"/>
  <c r="CN11" i="26"/>
  <c r="CM44" i="25"/>
  <c r="CM46" i="25"/>
  <c r="CN7" i="27"/>
  <c r="CN7" i="26"/>
  <c r="CN35" i="26" s="1"/>
  <c r="CN10" i="27"/>
  <c r="CN10" i="26"/>
  <c r="CM36" i="25"/>
  <c r="CM43" i="25"/>
  <c r="CN10" i="23"/>
  <c r="CN10" i="25"/>
  <c r="CN39" i="25" s="1"/>
  <c r="CN6" i="23"/>
  <c r="CN6" i="25"/>
  <c r="CN7" i="23"/>
  <c r="CN7" i="25"/>
  <c r="CM15" i="23"/>
  <c r="CM15" i="25"/>
  <c r="CO4" i="23"/>
  <c r="CO4" i="25"/>
  <c r="CO38" i="25" s="1"/>
  <c r="CN11" i="23"/>
  <c r="CN11" i="25"/>
  <c r="CN75" i="20"/>
  <c r="AR49" i="20"/>
  <c r="AR53" i="20" s="1"/>
  <c r="AQ62" i="20"/>
  <c r="AQ64" i="20"/>
  <c r="CM41" i="20"/>
  <c r="CM46" i="20" s="1"/>
  <c r="CN7" i="20"/>
  <c r="CN7" i="19"/>
  <c r="CN10" i="20"/>
  <c r="CN10" i="19"/>
  <c r="CO4" i="20"/>
  <c r="CO91" i="20" s="1"/>
  <c r="CO93" i="20" s="1"/>
  <c r="CO4" i="19"/>
  <c r="CM15" i="20"/>
  <c r="CM15" i="19"/>
  <c r="CN6" i="20"/>
  <c r="CN85" i="20" s="1"/>
  <c r="CN6" i="19"/>
  <c r="CN11" i="20"/>
  <c r="CN11" i="19"/>
  <c r="CO5" i="3"/>
  <c r="CN14" i="3"/>
  <c r="CN13" i="3"/>
  <c r="CM27" i="25" l="1"/>
  <c r="CM24" i="27" s="1"/>
  <c r="CM57" i="23" s="1"/>
  <c r="CM62" i="23" s="1"/>
  <c r="CM64" i="23" s="1"/>
  <c r="CN61" i="23" s="1"/>
  <c r="CM73" i="23"/>
  <c r="CK69" i="23"/>
  <c r="CL67" i="23"/>
  <c r="CK74" i="23"/>
  <c r="CK75" i="23" s="1"/>
  <c r="CN40" i="23"/>
  <c r="CN48" i="23"/>
  <c r="CN40" i="25"/>
  <c r="CN59" i="25" s="1"/>
  <c r="CN36" i="26"/>
  <c r="CO5" i="27"/>
  <c r="CO5" i="26"/>
  <c r="CO21" i="26" s="1"/>
  <c r="CO22" i="26" s="1"/>
  <c r="CM53" i="25"/>
  <c r="CM56" i="25"/>
  <c r="CM65" i="25" s="1"/>
  <c r="CM55" i="25"/>
  <c r="CM64" i="25" s="1"/>
  <c r="CM54" i="25"/>
  <c r="CM63" i="25" s="1"/>
  <c r="CN22" i="25"/>
  <c r="CN20" i="25"/>
  <c r="CN21" i="25" s="1"/>
  <c r="CN35" i="25"/>
  <c r="CN34" i="25"/>
  <c r="CN32" i="25"/>
  <c r="CN33" i="25"/>
  <c r="CL57" i="25"/>
  <c r="CL62" i="25"/>
  <c r="CL66" i="25" s="1"/>
  <c r="CL26" i="27" s="1"/>
  <c r="CN13" i="27"/>
  <c r="CN13" i="26"/>
  <c r="CN14" i="27"/>
  <c r="CN14" i="26"/>
  <c r="CN26" i="25"/>
  <c r="CM47" i="25"/>
  <c r="CM25" i="27" s="1"/>
  <c r="CN86" i="20"/>
  <c r="CO5" i="23"/>
  <c r="CO5" i="25"/>
  <c r="CN14" i="23"/>
  <c r="CN14" i="25"/>
  <c r="CN13" i="23"/>
  <c r="CN13" i="25"/>
  <c r="AR55" i="20"/>
  <c r="AR56" i="20" s="1"/>
  <c r="CN95" i="20"/>
  <c r="AR23" i="23"/>
  <c r="AR104" i="20"/>
  <c r="CN27" i="20"/>
  <c r="CN39" i="20" s="1"/>
  <c r="CN24" i="20"/>
  <c r="CN36" i="20" s="1"/>
  <c r="CN23" i="20"/>
  <c r="CN35" i="20" s="1"/>
  <c r="CN103" i="20" s="1"/>
  <c r="CN29" i="23" s="1"/>
  <c r="CN25" i="20"/>
  <c r="CN37" i="20" s="1"/>
  <c r="CN22" i="20"/>
  <c r="CN34" i="20" s="1"/>
  <c r="CN26" i="20"/>
  <c r="CN38" i="20" s="1"/>
  <c r="CN19" i="20"/>
  <c r="CN31" i="20" s="1"/>
  <c r="CN28" i="20"/>
  <c r="CN40" i="20" s="1"/>
  <c r="CN21" i="20"/>
  <c r="CN33" i="20" s="1"/>
  <c r="CN20" i="20"/>
  <c r="CN32" i="20" s="1"/>
  <c r="CN13" i="20"/>
  <c r="CN13" i="19"/>
  <c r="CN14" i="20"/>
  <c r="CN14" i="19"/>
  <c r="CO5" i="20"/>
  <c r="CO5" i="19"/>
  <c r="CO6" i="3"/>
  <c r="CO7" i="3"/>
  <c r="CN15" i="3"/>
  <c r="CP4" i="3"/>
  <c r="CO10" i="3"/>
  <c r="CO11" i="3"/>
  <c r="CM63" i="23" l="1"/>
  <c r="CN44" i="25"/>
  <c r="CL27" i="27"/>
  <c r="CL58" i="23"/>
  <c r="CL68" i="23" s="1"/>
  <c r="CL70" i="23" s="1"/>
  <c r="CL69" i="23" s="1"/>
  <c r="CN45" i="25"/>
  <c r="CN46" i="25"/>
  <c r="CN23" i="25"/>
  <c r="CN50" i="25" s="1"/>
  <c r="CP4" i="27"/>
  <c r="CP4" i="26"/>
  <c r="CN15" i="27"/>
  <c r="CN15" i="26"/>
  <c r="CN36" i="25"/>
  <c r="CN43" i="25"/>
  <c r="CO11" i="27"/>
  <c r="CO11" i="26"/>
  <c r="CO7" i="27"/>
  <c r="CO7" i="26"/>
  <c r="CO35" i="26" s="1"/>
  <c r="CM57" i="25"/>
  <c r="CM62" i="25"/>
  <c r="CM66" i="25" s="1"/>
  <c r="CM26" i="27" s="1"/>
  <c r="CM27" i="27" s="1"/>
  <c r="CO10" i="27"/>
  <c r="CO10" i="26"/>
  <c r="CO6" i="27"/>
  <c r="CO6" i="26"/>
  <c r="CO23" i="26"/>
  <c r="CO24" i="26" s="1"/>
  <c r="CO11" i="23"/>
  <c r="CO11" i="25"/>
  <c r="CO10" i="23"/>
  <c r="CO10" i="25"/>
  <c r="CO39" i="25" s="1"/>
  <c r="CP4" i="23"/>
  <c r="CP4" i="25"/>
  <c r="CP38" i="25" s="1"/>
  <c r="CO7" i="23"/>
  <c r="CO7" i="25"/>
  <c r="CO6" i="23"/>
  <c r="CO6" i="25"/>
  <c r="CN15" i="23"/>
  <c r="CN15" i="25"/>
  <c r="CO75" i="20"/>
  <c r="AR69" i="20"/>
  <c r="AR70" i="20" s="1"/>
  <c r="AS68" i="20" s="1"/>
  <c r="AS72" i="20" s="1"/>
  <c r="AR58" i="20"/>
  <c r="AR78" i="20" s="1"/>
  <c r="AR79" i="20" s="1"/>
  <c r="CN41" i="20"/>
  <c r="CN46" i="20" s="1"/>
  <c r="CO7" i="20"/>
  <c r="CO7" i="19"/>
  <c r="CO10" i="20"/>
  <c r="CO10" i="19"/>
  <c r="CO6" i="19"/>
  <c r="CO6" i="20"/>
  <c r="CO85" i="20" s="1"/>
  <c r="CP4" i="20"/>
  <c r="CP91" i="20" s="1"/>
  <c r="CP93" i="20" s="1"/>
  <c r="CP4" i="19"/>
  <c r="CO11" i="19"/>
  <c r="CO11" i="20"/>
  <c r="CN15" i="20"/>
  <c r="CN15" i="19"/>
  <c r="CO13" i="3"/>
  <c r="CO14" i="3"/>
  <c r="CP5" i="3"/>
  <c r="CM67" i="23" l="1"/>
  <c r="CL74" i="23"/>
  <c r="CL75" i="23" s="1"/>
  <c r="CM58" i="23"/>
  <c r="CM68" i="23" s="1"/>
  <c r="CM70" i="23" s="1"/>
  <c r="CN47" i="25"/>
  <c r="CN25" i="27" s="1"/>
  <c r="CN27" i="25"/>
  <c r="CN24" i="27" s="1"/>
  <c r="CN57" i="23" s="1"/>
  <c r="CN62" i="23" s="1"/>
  <c r="CN64" i="23" s="1"/>
  <c r="CO40" i="23"/>
  <c r="CO48" i="23"/>
  <c r="CO40" i="25"/>
  <c r="CO59" i="25" s="1"/>
  <c r="CO20" i="25"/>
  <c r="CO21" i="25" s="1"/>
  <c r="CO22" i="25"/>
  <c r="CO32" i="25"/>
  <c r="CO33" i="25"/>
  <c r="CO44" i="25" s="1"/>
  <c r="CO35" i="25"/>
  <c r="CO34" i="25"/>
  <c r="CP5" i="27"/>
  <c r="CP5" i="26"/>
  <c r="CP21" i="26" s="1"/>
  <c r="CP22" i="26" s="1"/>
  <c r="AR80" i="20"/>
  <c r="AS77" i="20" s="1"/>
  <c r="AS82" i="20" s="1"/>
  <c r="AS96" i="20" s="1"/>
  <c r="AS98" i="20" s="1"/>
  <c r="AS48" i="20" s="1"/>
  <c r="AR29" i="26"/>
  <c r="CO13" i="27"/>
  <c r="CO13" i="26"/>
  <c r="CO36" i="26"/>
  <c r="CO14" i="27"/>
  <c r="CO14" i="26"/>
  <c r="CO26" i="25"/>
  <c r="CN56" i="25"/>
  <c r="CN65" i="25" s="1"/>
  <c r="CN53" i="25"/>
  <c r="CN55" i="25"/>
  <c r="CN64" i="25" s="1"/>
  <c r="CN54" i="25"/>
  <c r="CN63" i="25" s="1"/>
  <c r="CP5" i="23"/>
  <c r="CP5" i="25"/>
  <c r="CO14" i="23"/>
  <c r="CO14" i="25"/>
  <c r="CO13" i="23"/>
  <c r="CO13" i="25"/>
  <c r="AR59" i="20"/>
  <c r="AR61" i="20" s="1"/>
  <c r="AR62" i="20" s="1"/>
  <c r="CO86" i="20"/>
  <c r="CO95" i="20"/>
  <c r="CO28" i="20"/>
  <c r="CO40" i="20" s="1"/>
  <c r="CO27" i="20"/>
  <c r="CO39" i="20" s="1"/>
  <c r="CO24" i="20"/>
  <c r="CO36" i="20" s="1"/>
  <c r="CO25" i="20"/>
  <c r="CO37" i="20" s="1"/>
  <c r="CO26" i="20"/>
  <c r="CO38" i="20" s="1"/>
  <c r="CO21" i="20"/>
  <c r="CO33" i="20" s="1"/>
  <c r="CO19" i="20"/>
  <c r="CO31" i="20" s="1"/>
  <c r="CO20" i="20"/>
  <c r="CO32" i="20" s="1"/>
  <c r="CO23" i="20"/>
  <c r="CO35" i="20" s="1"/>
  <c r="CO103" i="20" s="1"/>
  <c r="CO29" i="23" s="1"/>
  <c r="CO22" i="20"/>
  <c r="CO34" i="20" s="1"/>
  <c r="CP5" i="20"/>
  <c r="CP5" i="19"/>
  <c r="CO14" i="20"/>
  <c r="CO14" i="19"/>
  <c r="CO13" i="20"/>
  <c r="CO13" i="19"/>
  <c r="CP7" i="3"/>
  <c r="CO15" i="3"/>
  <c r="CP10" i="3"/>
  <c r="CP11" i="3"/>
  <c r="CQ4" i="3"/>
  <c r="CP6" i="3"/>
  <c r="CN67" i="23" l="1"/>
  <c r="CM69" i="23"/>
  <c r="CO61" i="23"/>
  <c r="CN63" i="23"/>
  <c r="CN73" i="23"/>
  <c r="CM74" i="23"/>
  <c r="CM75" i="23" s="1"/>
  <c r="CO45" i="25"/>
  <c r="CO46" i="25"/>
  <c r="AS88" i="20"/>
  <c r="AS47" i="20" s="1"/>
  <c r="AS49" i="20" s="1"/>
  <c r="AS53" i="20" s="1"/>
  <c r="CP11" i="27"/>
  <c r="CP11" i="26"/>
  <c r="CP10" i="27"/>
  <c r="CP10" i="26"/>
  <c r="CN57" i="25"/>
  <c r="CN62" i="25"/>
  <c r="CN66" i="25" s="1"/>
  <c r="CN26" i="27" s="1"/>
  <c r="CN27" i="27" s="1"/>
  <c r="CO23" i="25"/>
  <c r="CP6" i="27"/>
  <c r="CP6" i="26"/>
  <c r="CO15" i="27"/>
  <c r="CO15" i="26"/>
  <c r="CQ4" i="27"/>
  <c r="CQ4" i="26"/>
  <c r="CP7" i="27"/>
  <c r="CP7" i="26"/>
  <c r="CP35" i="26" s="1"/>
  <c r="CP23" i="26"/>
  <c r="CP24" i="26" s="1"/>
  <c r="CO36" i="25"/>
  <c r="CO43" i="25"/>
  <c r="AR64" i="20"/>
  <c r="CP11" i="23"/>
  <c r="CP11" i="25"/>
  <c r="CP10" i="23"/>
  <c r="CP10" i="25"/>
  <c r="CP39" i="25" s="1"/>
  <c r="CP6" i="23"/>
  <c r="CP6" i="25"/>
  <c r="CO15" i="23"/>
  <c r="CO15" i="25"/>
  <c r="CQ4" i="23"/>
  <c r="CQ4" i="25"/>
  <c r="CQ38" i="25" s="1"/>
  <c r="CP7" i="23"/>
  <c r="CP7" i="25"/>
  <c r="AS102" i="20"/>
  <c r="CP75" i="20"/>
  <c r="CO41" i="20"/>
  <c r="CO46" i="20" s="1"/>
  <c r="CP6" i="20"/>
  <c r="CP85" i="20" s="1"/>
  <c r="CP6" i="19"/>
  <c r="CP7" i="20"/>
  <c r="CP7" i="19"/>
  <c r="CO15" i="20"/>
  <c r="CO15" i="19"/>
  <c r="CQ4" i="20"/>
  <c r="CQ91" i="20" s="1"/>
  <c r="CQ93" i="20" s="1"/>
  <c r="CQ4" i="19"/>
  <c r="CP11" i="20"/>
  <c r="CP11" i="19"/>
  <c r="CP10" i="20"/>
  <c r="CP10" i="19"/>
  <c r="CP14" i="3"/>
  <c r="CQ5" i="3"/>
  <c r="CP13" i="3"/>
  <c r="CN58" i="23" l="1"/>
  <c r="CN68" i="23" s="1"/>
  <c r="CN70" i="23" s="1"/>
  <c r="CP48" i="23"/>
  <c r="CO47" i="25"/>
  <c r="CO25" i="27" s="1"/>
  <c r="CP40" i="23"/>
  <c r="CP36" i="26"/>
  <c r="CP20" i="25"/>
  <c r="CP21" i="25" s="1"/>
  <c r="CP35" i="25"/>
  <c r="CP22" i="25"/>
  <c r="CP34" i="25"/>
  <c r="CP32" i="25"/>
  <c r="CP33" i="25"/>
  <c r="CP40" i="25"/>
  <c r="CO50" i="25"/>
  <c r="CO27" i="25"/>
  <c r="CO24" i="27" s="1"/>
  <c r="CO57" i="23" s="1"/>
  <c r="CO62" i="23" s="1"/>
  <c r="CO64" i="23" s="1"/>
  <c r="CQ5" i="27"/>
  <c r="CQ5" i="26"/>
  <c r="CQ21" i="26" s="1"/>
  <c r="CP26" i="25"/>
  <c r="CP13" i="27"/>
  <c r="CP13" i="26"/>
  <c r="CP14" i="27"/>
  <c r="CP14" i="26"/>
  <c r="CP13" i="23"/>
  <c r="CP13" i="25"/>
  <c r="CQ5" i="23"/>
  <c r="CQ5" i="25"/>
  <c r="CP14" i="23"/>
  <c r="CP14" i="25"/>
  <c r="CP95" i="20"/>
  <c r="CP86" i="20"/>
  <c r="AS55" i="20"/>
  <c r="AS56" i="20" s="1"/>
  <c r="AS23" i="23"/>
  <c r="AS104" i="20"/>
  <c r="CP27" i="20"/>
  <c r="CP39" i="20" s="1"/>
  <c r="CP28" i="20"/>
  <c r="CP40" i="20" s="1"/>
  <c r="CP26" i="20"/>
  <c r="CP38" i="20" s="1"/>
  <c r="CP23" i="20"/>
  <c r="CP35" i="20" s="1"/>
  <c r="CP103" i="20" s="1"/>
  <c r="CP29" i="23" s="1"/>
  <c r="CP24" i="20"/>
  <c r="CP36" i="20" s="1"/>
  <c r="CP21" i="20"/>
  <c r="CP33" i="20" s="1"/>
  <c r="CP20" i="20"/>
  <c r="CP32" i="20" s="1"/>
  <c r="CP25" i="20"/>
  <c r="CP37" i="20" s="1"/>
  <c r="CP22" i="20"/>
  <c r="CP34" i="20" s="1"/>
  <c r="CP19" i="20"/>
  <c r="CP31" i="20" s="1"/>
  <c r="CP13" i="20"/>
  <c r="CP13" i="19"/>
  <c r="CQ5" i="20"/>
  <c r="CQ5" i="19"/>
  <c r="CP14" i="20"/>
  <c r="CP14" i="19"/>
  <c r="CP15" i="3"/>
  <c r="CQ7" i="3"/>
  <c r="CQ6" i="3"/>
  <c r="CR4" i="3"/>
  <c r="CQ11" i="3"/>
  <c r="CQ10" i="3"/>
  <c r="CO73" i="23" l="1"/>
  <c r="CO63" i="23"/>
  <c r="CP61" i="23"/>
  <c r="CO67" i="23"/>
  <c r="CN69" i="23"/>
  <c r="CN74" i="23"/>
  <c r="CN75" i="23" s="1"/>
  <c r="CP45" i="25"/>
  <c r="CQ6" i="27"/>
  <c r="CQ6" i="26"/>
  <c r="CQ22" i="26"/>
  <c r="CO56" i="25"/>
  <c r="CO65" i="25" s="1"/>
  <c r="CO55" i="25"/>
  <c r="CO64" i="25" s="1"/>
  <c r="CO54" i="25"/>
  <c r="CO63" i="25" s="1"/>
  <c r="CO53" i="25"/>
  <c r="CQ10" i="27"/>
  <c r="CQ10" i="26"/>
  <c r="CQ7" i="27"/>
  <c r="CQ7" i="26"/>
  <c r="CQ35" i="26" s="1"/>
  <c r="CQ23" i="26"/>
  <c r="CQ24" i="26" s="1"/>
  <c r="CP59" i="25"/>
  <c r="CQ11" i="27"/>
  <c r="CQ11" i="26"/>
  <c r="CP15" i="27"/>
  <c r="CP15" i="26"/>
  <c r="CP44" i="25"/>
  <c r="CP46" i="25"/>
  <c r="CR4" i="27"/>
  <c r="CR4" i="26"/>
  <c r="CP36" i="25"/>
  <c r="CP43" i="25"/>
  <c r="CP23" i="25"/>
  <c r="CQ11" i="23"/>
  <c r="CQ11" i="25"/>
  <c r="CR4" i="23"/>
  <c r="CR4" i="25"/>
  <c r="CR38" i="25" s="1"/>
  <c r="CQ6" i="23"/>
  <c r="CQ6" i="25"/>
  <c r="CP15" i="23"/>
  <c r="CP15" i="25"/>
  <c r="CQ10" i="23"/>
  <c r="CQ10" i="25"/>
  <c r="CQ39" i="25" s="1"/>
  <c r="CQ7" i="23"/>
  <c r="CQ7" i="25"/>
  <c r="AS58" i="20"/>
  <c r="AS78" i="20" s="1"/>
  <c r="AS79" i="20" s="1"/>
  <c r="CQ75" i="20"/>
  <c r="AS69" i="20"/>
  <c r="AS70" i="20" s="1"/>
  <c r="AT68" i="20" s="1"/>
  <c r="AT72" i="20" s="1"/>
  <c r="CP41" i="20"/>
  <c r="CP46" i="20" s="1"/>
  <c r="CQ7" i="20"/>
  <c r="CQ7" i="19"/>
  <c r="CP15" i="20"/>
  <c r="CP15" i="19"/>
  <c r="CR4" i="19"/>
  <c r="CR4" i="20"/>
  <c r="CR91" i="20" s="1"/>
  <c r="CR93" i="20" s="1"/>
  <c r="CQ10" i="20"/>
  <c r="CQ10" i="19"/>
  <c r="CQ11" i="19"/>
  <c r="CQ11" i="20"/>
  <c r="CQ6" i="20"/>
  <c r="CQ85" i="20" s="1"/>
  <c r="CQ86" i="20" s="1"/>
  <c r="CQ6" i="19"/>
  <c r="CQ14" i="3"/>
  <c r="CQ13" i="3"/>
  <c r="CR5" i="3"/>
  <c r="CQ48" i="23" l="1"/>
  <c r="CQ40" i="23"/>
  <c r="CQ36" i="26"/>
  <c r="CQ14" i="27"/>
  <c r="CQ14" i="26"/>
  <c r="AS80" i="20"/>
  <c r="AT77" i="20" s="1"/>
  <c r="AT82" i="20" s="1"/>
  <c r="AT96" i="20" s="1"/>
  <c r="AT98" i="20" s="1"/>
  <c r="AT48" i="20" s="1"/>
  <c r="AS29" i="26"/>
  <c r="CO57" i="25"/>
  <c r="CO62" i="25"/>
  <c r="CO66" i="25" s="1"/>
  <c r="CO26" i="27" s="1"/>
  <c r="CQ20" i="25"/>
  <c r="CQ21" i="25" s="1"/>
  <c r="CQ22" i="25"/>
  <c r="CQ35" i="25"/>
  <c r="CQ34" i="25"/>
  <c r="CQ32" i="25"/>
  <c r="CQ33" i="25"/>
  <c r="CP50" i="25"/>
  <c r="CP27" i="25"/>
  <c r="CP24" i="27" s="1"/>
  <c r="CP57" i="23" s="1"/>
  <c r="CP62" i="23" s="1"/>
  <c r="CP64" i="23" s="1"/>
  <c r="CQ40" i="25"/>
  <c r="CR5" i="27"/>
  <c r="CR5" i="26"/>
  <c r="CR21" i="26" s="1"/>
  <c r="CP47" i="25"/>
  <c r="CP25" i="27" s="1"/>
  <c r="CQ13" i="27"/>
  <c r="CQ13" i="26"/>
  <c r="CQ26" i="25"/>
  <c r="CQ13" i="23"/>
  <c r="CQ13" i="25"/>
  <c r="CR5" i="23"/>
  <c r="CR5" i="25"/>
  <c r="CQ14" i="23"/>
  <c r="CQ14" i="25"/>
  <c r="CQ95" i="20"/>
  <c r="AS59" i="20"/>
  <c r="AS61" i="20" s="1"/>
  <c r="CQ28" i="20"/>
  <c r="CQ40" i="20" s="1"/>
  <c r="CQ25" i="20"/>
  <c r="CQ37" i="20" s="1"/>
  <c r="CQ26" i="20"/>
  <c r="CQ38" i="20" s="1"/>
  <c r="CQ20" i="20"/>
  <c r="CQ32" i="20" s="1"/>
  <c r="CQ24" i="20"/>
  <c r="CQ36" i="20" s="1"/>
  <c r="CQ23" i="20"/>
  <c r="CQ35" i="20" s="1"/>
  <c r="CQ103" i="20" s="1"/>
  <c r="CQ29" i="23" s="1"/>
  <c r="CQ22" i="20"/>
  <c r="CQ34" i="20" s="1"/>
  <c r="CQ21" i="20"/>
  <c r="CQ33" i="20" s="1"/>
  <c r="CQ27" i="20"/>
  <c r="CQ39" i="20" s="1"/>
  <c r="CQ19" i="20"/>
  <c r="CQ31" i="20" s="1"/>
  <c r="CR5" i="20"/>
  <c r="CR5" i="19"/>
  <c r="CQ13" i="20"/>
  <c r="CQ13" i="19"/>
  <c r="CQ14" i="19"/>
  <c r="CQ14" i="20"/>
  <c r="CQ15" i="3"/>
  <c r="CR7" i="3"/>
  <c r="CS4" i="3"/>
  <c r="CR10" i="3"/>
  <c r="CR11" i="3"/>
  <c r="CR6" i="3"/>
  <c r="CQ61" i="23" l="1"/>
  <c r="CP63" i="23"/>
  <c r="CO27" i="27"/>
  <c r="CO58" i="23"/>
  <c r="CO68" i="23" s="1"/>
  <c r="CO70" i="23" s="1"/>
  <c r="CP73" i="23"/>
  <c r="AT88" i="20"/>
  <c r="AT47" i="20" s="1"/>
  <c r="AT49" i="20" s="1"/>
  <c r="AT53" i="20" s="1"/>
  <c r="CQ23" i="25"/>
  <c r="CQ27" i="25" s="1"/>
  <c r="CQ24" i="27" s="1"/>
  <c r="CQ57" i="23" s="1"/>
  <c r="CQ62" i="23" s="1"/>
  <c r="CQ64" i="23" s="1"/>
  <c r="CR22" i="26"/>
  <c r="CR23" i="26"/>
  <c r="CR24" i="26" s="1"/>
  <c r="CS4" i="27"/>
  <c r="CS4" i="26"/>
  <c r="CQ59" i="25"/>
  <c r="CQ36" i="25"/>
  <c r="CQ43" i="25"/>
  <c r="CQ50" i="25"/>
  <c r="CR6" i="27"/>
  <c r="CR6" i="26"/>
  <c r="CR7" i="27"/>
  <c r="CR7" i="26"/>
  <c r="CR35" i="26" s="1"/>
  <c r="CP56" i="25"/>
  <c r="CP65" i="25" s="1"/>
  <c r="CP55" i="25"/>
  <c r="CP64" i="25" s="1"/>
  <c r="CP54" i="25"/>
  <c r="CP63" i="25" s="1"/>
  <c r="CP53" i="25"/>
  <c r="CQ45" i="25"/>
  <c r="CR11" i="27"/>
  <c r="CR11" i="26"/>
  <c r="CQ15" i="27"/>
  <c r="CQ15" i="26"/>
  <c r="CQ46" i="25"/>
  <c r="CR10" i="27"/>
  <c r="CR10" i="26"/>
  <c r="CQ44" i="25"/>
  <c r="CR6" i="23"/>
  <c r="CR6" i="25"/>
  <c r="CR7" i="23"/>
  <c r="CR7" i="25"/>
  <c r="CQ15" i="23"/>
  <c r="CQ15" i="25"/>
  <c r="CR11" i="23"/>
  <c r="CR11" i="25"/>
  <c r="CR10" i="23"/>
  <c r="CR10" i="25"/>
  <c r="CR39" i="25" s="1"/>
  <c r="CS4" i="23"/>
  <c r="CS4" i="25"/>
  <c r="CS38" i="25" s="1"/>
  <c r="CR75" i="20"/>
  <c r="AT102" i="20"/>
  <c r="AS62" i="20"/>
  <c r="AS64" i="20"/>
  <c r="CQ41" i="20"/>
  <c r="CQ46" i="20" s="1"/>
  <c r="CR7" i="20"/>
  <c r="CR7" i="19"/>
  <c r="CQ15" i="20"/>
  <c r="CQ15" i="19"/>
  <c r="CR10" i="20"/>
  <c r="CR10" i="19"/>
  <c r="CR6" i="20"/>
  <c r="CR85" i="20" s="1"/>
  <c r="CR6" i="19"/>
  <c r="CR11" i="20"/>
  <c r="CR11" i="19"/>
  <c r="CS4" i="20"/>
  <c r="CS91" i="20" s="1"/>
  <c r="CS93" i="20" s="1"/>
  <c r="CS4" i="19"/>
  <c r="CR14" i="3"/>
  <c r="CR13" i="3"/>
  <c r="CS5" i="3"/>
  <c r="CR61" i="23" l="1"/>
  <c r="CQ63" i="23"/>
  <c r="CQ73" i="23"/>
  <c r="CO69" i="23"/>
  <c r="CO74" i="23"/>
  <c r="CO75" i="23" s="1"/>
  <c r="CP67" i="23"/>
  <c r="CR48" i="23"/>
  <c r="CR40" i="23"/>
  <c r="CR40" i="25"/>
  <c r="CR59" i="25" s="1"/>
  <c r="CR36" i="26"/>
  <c r="CR26" i="25"/>
  <c r="CP57" i="25"/>
  <c r="CP62" i="25"/>
  <c r="CP66" i="25" s="1"/>
  <c r="CP26" i="27" s="1"/>
  <c r="CS5" i="27"/>
  <c r="CS5" i="26"/>
  <c r="CS21" i="26" s="1"/>
  <c r="CQ53" i="25"/>
  <c r="CQ55" i="25"/>
  <c r="CQ64" i="25" s="1"/>
  <c r="CQ54" i="25"/>
  <c r="CQ63" i="25" s="1"/>
  <c r="CQ56" i="25"/>
  <c r="CQ65" i="25" s="1"/>
  <c r="CR13" i="27"/>
  <c r="CR13" i="26"/>
  <c r="CR22" i="25"/>
  <c r="CR20" i="25"/>
  <c r="CR21" i="25" s="1"/>
  <c r="CR32" i="25"/>
  <c r="CR33" i="25"/>
  <c r="CR34" i="25"/>
  <c r="CR35" i="25"/>
  <c r="CQ47" i="25"/>
  <c r="CQ25" i="27" s="1"/>
  <c r="CR14" i="27"/>
  <c r="CR14" i="26"/>
  <c r="CR14" i="23"/>
  <c r="CR14" i="25"/>
  <c r="CR13" i="23"/>
  <c r="CR13" i="25"/>
  <c r="CS5" i="23"/>
  <c r="CS5" i="25"/>
  <c r="CR95" i="20"/>
  <c r="CR86" i="20"/>
  <c r="AT23" i="23"/>
  <c r="AT104" i="20"/>
  <c r="AT55" i="20"/>
  <c r="AT69" i="20" s="1"/>
  <c r="AT70" i="20" s="1"/>
  <c r="AU68" i="20" s="1"/>
  <c r="AU72" i="20" s="1"/>
  <c r="CR24" i="20"/>
  <c r="CR36" i="20" s="1"/>
  <c r="CR23" i="20"/>
  <c r="CR35" i="20" s="1"/>
  <c r="CR103" i="20" s="1"/>
  <c r="CR29" i="23" s="1"/>
  <c r="CR22" i="20"/>
  <c r="CR34" i="20" s="1"/>
  <c r="CR28" i="20"/>
  <c r="CR40" i="20" s="1"/>
  <c r="CR27" i="20"/>
  <c r="CR39" i="20" s="1"/>
  <c r="CR25" i="20"/>
  <c r="CR37" i="20" s="1"/>
  <c r="CR26" i="20"/>
  <c r="CR38" i="20" s="1"/>
  <c r="CR20" i="20"/>
  <c r="CR32" i="20" s="1"/>
  <c r="CR19" i="20"/>
  <c r="CR31" i="20" s="1"/>
  <c r="CR21" i="20"/>
  <c r="CR33" i="20" s="1"/>
  <c r="CR13" i="20"/>
  <c r="CR13" i="19"/>
  <c r="CS5" i="19"/>
  <c r="CS5" i="20"/>
  <c r="CR14" i="20"/>
  <c r="CR14" i="19"/>
  <c r="CR15" i="3"/>
  <c r="CT4" i="3"/>
  <c r="CS10" i="3"/>
  <c r="CS11" i="3"/>
  <c r="CS6" i="3"/>
  <c r="CS7" i="3"/>
  <c r="CR44" i="25" l="1"/>
  <c r="CP27" i="27"/>
  <c r="CP58" i="23"/>
  <c r="CP68" i="23" s="1"/>
  <c r="CP70" i="23" s="1"/>
  <c r="CR46" i="25"/>
  <c r="CR45" i="25"/>
  <c r="CR23" i="25"/>
  <c r="CR50" i="25" s="1"/>
  <c r="CS22" i="26"/>
  <c r="CS23" i="26"/>
  <c r="CS24" i="26" s="1"/>
  <c r="CS10" i="27"/>
  <c r="CS10" i="26"/>
  <c r="CR36" i="25"/>
  <c r="CR43" i="25"/>
  <c r="CS7" i="27"/>
  <c r="CS7" i="26"/>
  <c r="CS35" i="26" s="1"/>
  <c r="CS36" i="26" s="1"/>
  <c r="CT4" i="27"/>
  <c r="CT4" i="26"/>
  <c r="CQ57" i="25"/>
  <c r="CQ62" i="25"/>
  <c r="CQ66" i="25" s="1"/>
  <c r="CQ26" i="27" s="1"/>
  <c r="CQ27" i="27" s="1"/>
  <c r="CS11" i="27"/>
  <c r="CS11" i="26"/>
  <c r="CS6" i="27"/>
  <c r="CS6" i="26"/>
  <c r="CR15" i="27"/>
  <c r="CR15" i="26"/>
  <c r="CS6" i="23"/>
  <c r="CS6" i="25"/>
  <c r="CS10" i="23"/>
  <c r="CS10" i="25"/>
  <c r="CS39" i="25" s="1"/>
  <c r="CR15" i="23"/>
  <c r="CR15" i="25"/>
  <c r="CS11" i="23"/>
  <c r="CS11" i="25"/>
  <c r="CS7" i="23"/>
  <c r="CS7" i="25"/>
  <c r="CT4" i="23"/>
  <c r="CT4" i="25"/>
  <c r="CT38" i="25" s="1"/>
  <c r="AT56" i="20"/>
  <c r="CS75" i="20"/>
  <c r="CR41" i="20"/>
  <c r="CR46" i="20" s="1"/>
  <c r="CS7" i="20"/>
  <c r="CS7" i="19"/>
  <c r="CR15" i="20"/>
  <c r="CR15" i="19"/>
  <c r="CS11" i="20"/>
  <c r="CS11" i="19"/>
  <c r="CT4" i="20"/>
  <c r="CT91" i="20" s="1"/>
  <c r="CT93" i="20" s="1"/>
  <c r="CT4" i="19"/>
  <c r="CS6" i="20"/>
  <c r="CS85" i="20" s="1"/>
  <c r="CS6" i="19"/>
  <c r="CS10" i="20"/>
  <c r="CS10" i="19"/>
  <c r="CT5" i="3"/>
  <c r="CS14" i="3"/>
  <c r="CS13" i="3"/>
  <c r="CQ67" i="23" l="1"/>
  <c r="CP69" i="23"/>
  <c r="CP74" i="23"/>
  <c r="CP75" i="23" s="1"/>
  <c r="CQ58" i="23"/>
  <c r="CQ68" i="23" s="1"/>
  <c r="CQ70" i="23" s="1"/>
  <c r="CR47" i="25"/>
  <c r="CR25" i="27" s="1"/>
  <c r="CR27" i="25"/>
  <c r="CR24" i="27" s="1"/>
  <c r="CR57" i="23" s="1"/>
  <c r="CR62" i="23" s="1"/>
  <c r="CR64" i="23" s="1"/>
  <c r="CS48" i="23"/>
  <c r="CS40" i="23"/>
  <c r="CS40" i="25"/>
  <c r="CS59" i="25" s="1"/>
  <c r="CT5" i="27"/>
  <c r="CT5" i="26"/>
  <c r="CT21" i="26" s="1"/>
  <c r="CT23" i="26" s="1"/>
  <c r="CS13" i="27"/>
  <c r="CS13" i="26"/>
  <c r="CS20" i="25"/>
  <c r="CS21" i="25" s="1"/>
  <c r="CS22" i="25"/>
  <c r="CS35" i="25"/>
  <c r="CS32" i="25"/>
  <c r="CS33" i="25"/>
  <c r="CS34" i="25"/>
  <c r="CS26" i="25"/>
  <c r="CS14" i="27"/>
  <c r="CS14" i="26"/>
  <c r="CR53" i="25"/>
  <c r="CR56" i="25"/>
  <c r="CR65" i="25" s="1"/>
  <c r="CR55" i="25"/>
  <c r="CR64" i="25" s="1"/>
  <c r="CR54" i="25"/>
  <c r="CR63" i="25" s="1"/>
  <c r="CS86" i="20"/>
  <c r="CT5" i="23"/>
  <c r="CT5" i="25"/>
  <c r="CS13" i="23"/>
  <c r="CS13" i="25"/>
  <c r="CS14" i="23"/>
  <c r="CS14" i="25"/>
  <c r="CS95" i="20"/>
  <c r="AT58" i="20"/>
  <c r="AT78" i="20" s="1"/>
  <c r="AT79" i="20" s="1"/>
  <c r="CS28" i="20"/>
  <c r="CS40" i="20" s="1"/>
  <c r="CS24" i="20"/>
  <c r="CS36" i="20" s="1"/>
  <c r="CS23" i="20"/>
  <c r="CS35" i="20" s="1"/>
  <c r="CS103" i="20" s="1"/>
  <c r="CS29" i="23" s="1"/>
  <c r="CS22" i="20"/>
  <c r="CS34" i="20" s="1"/>
  <c r="CS27" i="20"/>
  <c r="CS39" i="20" s="1"/>
  <c r="CS25" i="20"/>
  <c r="CS37" i="20" s="1"/>
  <c r="CS21" i="20"/>
  <c r="CS33" i="20" s="1"/>
  <c r="CS19" i="20"/>
  <c r="CS31" i="20" s="1"/>
  <c r="CS26" i="20"/>
  <c r="CS38" i="20" s="1"/>
  <c r="CS20" i="20"/>
  <c r="CS32" i="20" s="1"/>
  <c r="CS13" i="19"/>
  <c r="CS13" i="20"/>
  <c r="CS14" i="20"/>
  <c r="CS14" i="19"/>
  <c r="CT5" i="20"/>
  <c r="CT5" i="19"/>
  <c r="CT6" i="3"/>
  <c r="CT7" i="3"/>
  <c r="CS15" i="3"/>
  <c r="CU4" i="3"/>
  <c r="CT10" i="3"/>
  <c r="CT11" i="3"/>
  <c r="CQ69" i="23" l="1"/>
  <c r="CQ74" i="23"/>
  <c r="CQ75" i="23" s="1"/>
  <c r="CR67" i="23"/>
  <c r="CS61" i="23"/>
  <c r="CR63" i="23"/>
  <c r="CR73" i="23"/>
  <c r="CS46" i="25"/>
  <c r="CS45" i="25"/>
  <c r="CS44" i="25"/>
  <c r="CT22" i="26"/>
  <c r="CT11" i="27"/>
  <c r="CT11" i="26"/>
  <c r="CT7" i="27"/>
  <c r="CT7" i="26"/>
  <c r="CT35" i="26" s="1"/>
  <c r="CS23" i="25"/>
  <c r="CU4" i="27"/>
  <c r="CU4" i="26"/>
  <c r="AT80" i="20"/>
  <c r="AU77" i="20" s="1"/>
  <c r="AU82" i="20" s="1"/>
  <c r="AU96" i="20" s="1"/>
  <c r="AU98" i="20" s="1"/>
  <c r="AU48" i="20" s="1"/>
  <c r="AT29" i="26"/>
  <c r="CT24" i="26"/>
  <c r="CR57" i="25"/>
  <c r="CR62" i="25"/>
  <c r="CR66" i="25" s="1"/>
  <c r="CR26" i="27" s="1"/>
  <c r="CR27" i="27" s="1"/>
  <c r="CS15" i="27"/>
  <c r="CS15" i="26"/>
  <c r="CT10" i="27"/>
  <c r="CT10" i="26"/>
  <c r="CT6" i="27"/>
  <c r="CT6" i="26"/>
  <c r="CS36" i="25"/>
  <c r="CS43" i="25"/>
  <c r="CU4" i="23"/>
  <c r="CU4" i="25"/>
  <c r="CU38" i="25" s="1"/>
  <c r="CS15" i="23"/>
  <c r="CS15" i="25"/>
  <c r="CT7" i="23"/>
  <c r="CT7" i="25"/>
  <c r="CT11" i="23"/>
  <c r="CT11" i="25"/>
  <c r="CT10" i="23"/>
  <c r="CT10" i="25"/>
  <c r="CT39" i="25" s="1"/>
  <c r="CT6" i="23"/>
  <c r="CT6" i="25"/>
  <c r="AT59" i="20"/>
  <c r="AT61" i="20" s="1"/>
  <c r="AT64" i="20" s="1"/>
  <c r="CT75" i="20"/>
  <c r="CS41" i="20"/>
  <c r="CS46" i="20" s="1"/>
  <c r="CT7" i="20"/>
  <c r="CT7" i="19"/>
  <c r="CT10" i="19"/>
  <c r="CT10" i="20"/>
  <c r="CT6" i="20"/>
  <c r="CT85" i="20" s="1"/>
  <c r="CT6" i="19"/>
  <c r="CU4" i="20"/>
  <c r="CU91" i="20" s="1"/>
  <c r="CU93" i="20" s="1"/>
  <c r="CU4" i="19"/>
  <c r="CT11" i="20"/>
  <c r="CT11" i="19"/>
  <c r="CS15" i="20"/>
  <c r="CS15" i="19"/>
  <c r="CT13" i="3"/>
  <c r="CU5" i="3"/>
  <c r="CT14" i="3"/>
  <c r="CR58" i="23" l="1"/>
  <c r="CR68" i="23" s="1"/>
  <c r="CR70" i="23" s="1"/>
  <c r="CS47" i="25"/>
  <c r="CS25" i="27" s="1"/>
  <c r="CT48" i="23"/>
  <c r="CT40" i="23"/>
  <c r="CT26" i="25"/>
  <c r="AU88" i="20"/>
  <c r="AU47" i="20" s="1"/>
  <c r="AU49" i="20" s="1"/>
  <c r="AU53" i="20" s="1"/>
  <c r="CT13" i="27"/>
  <c r="CT13" i="26"/>
  <c r="CT40" i="25"/>
  <c r="CT20" i="25"/>
  <c r="CT21" i="25" s="1"/>
  <c r="CT22" i="25"/>
  <c r="CT35" i="25"/>
  <c r="CT34" i="25"/>
  <c r="CT33" i="25"/>
  <c r="CT32" i="25"/>
  <c r="CT14" i="27"/>
  <c r="CT14" i="26"/>
  <c r="CS50" i="25"/>
  <c r="CS27" i="25"/>
  <c r="CS24" i="27" s="1"/>
  <c r="CS57" i="23" s="1"/>
  <c r="CS62" i="23" s="1"/>
  <c r="CS64" i="23" s="1"/>
  <c r="CU5" i="27"/>
  <c r="CU5" i="26"/>
  <c r="CU21" i="26" s="1"/>
  <c r="CT36" i="26"/>
  <c r="AT62" i="20"/>
  <c r="CT14" i="23"/>
  <c r="CT14" i="25"/>
  <c r="CT13" i="23"/>
  <c r="CT13" i="25"/>
  <c r="CU5" i="23"/>
  <c r="CU5" i="25"/>
  <c r="CT86" i="20"/>
  <c r="CT95" i="20"/>
  <c r="CT27" i="20"/>
  <c r="CT39" i="20" s="1"/>
  <c r="CT26" i="20"/>
  <c r="CT38" i="20" s="1"/>
  <c r="CT23" i="20"/>
  <c r="CT35" i="20" s="1"/>
  <c r="CT103" i="20" s="1"/>
  <c r="CT29" i="23" s="1"/>
  <c r="CT25" i="20"/>
  <c r="CT37" i="20" s="1"/>
  <c r="CT24" i="20"/>
  <c r="CT36" i="20" s="1"/>
  <c r="CT28" i="20"/>
  <c r="CT40" i="20" s="1"/>
  <c r="CT22" i="20"/>
  <c r="CT34" i="20" s="1"/>
  <c r="CT20" i="20"/>
  <c r="CT32" i="20" s="1"/>
  <c r="CT19" i="20"/>
  <c r="CT31" i="20" s="1"/>
  <c r="CT21" i="20"/>
  <c r="CT33" i="20" s="1"/>
  <c r="CT14" i="20"/>
  <c r="CT14" i="19"/>
  <c r="CU5" i="20"/>
  <c r="CU5" i="19"/>
  <c r="CT13" i="20"/>
  <c r="CT13" i="19"/>
  <c r="CV4" i="3"/>
  <c r="CU11" i="3"/>
  <c r="CU10" i="3"/>
  <c r="CT15" i="3"/>
  <c r="CU6" i="3"/>
  <c r="CU7" i="3"/>
  <c r="AU102" i="20" l="1"/>
  <c r="CT61" i="23"/>
  <c r="CS73" i="23"/>
  <c r="CS63" i="23"/>
  <c r="CS67" i="23"/>
  <c r="CR69" i="23"/>
  <c r="CR74" i="23"/>
  <c r="CR75" i="23" s="1"/>
  <c r="CT45" i="25"/>
  <c r="CT44" i="25"/>
  <c r="CT46" i="25"/>
  <c r="CU23" i="26"/>
  <c r="CU24" i="26" s="1"/>
  <c r="CU22" i="26"/>
  <c r="CU11" i="27"/>
  <c r="CU11" i="26"/>
  <c r="CT36" i="25"/>
  <c r="CT43" i="25"/>
  <c r="CU6" i="27"/>
  <c r="CU6" i="26"/>
  <c r="CV4" i="27"/>
  <c r="CV4" i="26"/>
  <c r="CT23" i="25"/>
  <c r="CT15" i="27"/>
  <c r="CT15" i="26"/>
  <c r="CT59" i="25"/>
  <c r="CU7" i="27"/>
  <c r="CU7" i="26"/>
  <c r="CU35" i="26" s="1"/>
  <c r="CU10" i="27"/>
  <c r="CU10" i="26"/>
  <c r="CS56" i="25"/>
  <c r="CS65" i="25" s="1"/>
  <c r="CS55" i="25"/>
  <c r="CS64" i="25" s="1"/>
  <c r="CS54" i="25"/>
  <c r="CS63" i="25" s="1"/>
  <c r="CS53" i="25"/>
  <c r="CU7" i="23"/>
  <c r="CU7" i="25"/>
  <c r="CV4" i="23"/>
  <c r="CV4" i="25"/>
  <c r="CV38" i="25" s="1"/>
  <c r="CT15" i="23"/>
  <c r="CT15" i="25"/>
  <c r="CU11" i="23"/>
  <c r="CU11" i="25"/>
  <c r="CU6" i="23"/>
  <c r="CU6" i="25"/>
  <c r="CU26" i="25" s="1"/>
  <c r="CU10" i="23"/>
  <c r="CU10" i="25"/>
  <c r="CU39" i="25" s="1"/>
  <c r="AU55" i="20"/>
  <c r="AU69" i="20" s="1"/>
  <c r="AU70" i="20" s="1"/>
  <c r="AV68" i="20" s="1"/>
  <c r="AV72" i="20" s="1"/>
  <c r="CU75" i="20"/>
  <c r="AU23" i="23"/>
  <c r="AU104" i="20"/>
  <c r="CT41" i="20"/>
  <c r="CT46" i="20" s="1"/>
  <c r="CU11" i="20"/>
  <c r="CU11" i="19"/>
  <c r="CV4" i="20"/>
  <c r="CV91" i="20" s="1"/>
  <c r="CV93" i="20" s="1"/>
  <c r="CV4" i="19"/>
  <c r="CU7" i="20"/>
  <c r="CU7" i="19"/>
  <c r="CU6" i="20"/>
  <c r="CU85" i="20" s="1"/>
  <c r="CU6" i="19"/>
  <c r="CT15" i="20"/>
  <c r="CT15" i="19"/>
  <c r="CU10" i="20"/>
  <c r="CU95" i="20" s="1"/>
  <c r="CU10" i="19"/>
  <c r="CU14" i="3"/>
  <c r="CV5" i="3"/>
  <c r="CU13" i="3"/>
  <c r="CU40" i="25" l="1"/>
  <c r="CU40" i="23"/>
  <c r="CU48" i="23"/>
  <c r="CT47" i="25"/>
  <c r="CT25" i="27" s="1"/>
  <c r="CU36" i="26"/>
  <c r="CU59" i="25"/>
  <c r="CV5" i="27"/>
  <c r="CV5" i="26"/>
  <c r="CV21" i="26" s="1"/>
  <c r="CV23" i="26" s="1"/>
  <c r="CT50" i="25"/>
  <c r="CT27" i="25"/>
  <c r="CT24" i="27" s="1"/>
  <c r="CT57" i="23" s="1"/>
  <c r="CT62" i="23" s="1"/>
  <c r="CT64" i="23" s="1"/>
  <c r="CU14" i="27"/>
  <c r="CU14" i="26"/>
  <c r="CU22" i="25"/>
  <c r="CU35" i="25"/>
  <c r="CU46" i="25" s="1"/>
  <c r="CU34" i="25"/>
  <c r="CU20" i="25"/>
  <c r="CU21" i="25" s="1"/>
  <c r="CU33" i="25"/>
  <c r="CU44" i="25" s="1"/>
  <c r="CU32" i="25"/>
  <c r="CU13" i="27"/>
  <c r="CU13" i="26"/>
  <c r="CS57" i="25"/>
  <c r="CS62" i="25"/>
  <c r="CS66" i="25" s="1"/>
  <c r="CS26" i="27" s="1"/>
  <c r="CU13" i="23"/>
  <c r="CU13" i="25"/>
  <c r="CU14" i="23"/>
  <c r="CU14" i="25"/>
  <c r="CV5" i="23"/>
  <c r="CV5" i="25"/>
  <c r="AU56" i="20"/>
  <c r="AU58" i="20" s="1"/>
  <c r="AU78" i="20" s="1"/>
  <c r="AU79" i="20" s="1"/>
  <c r="CU86" i="20"/>
  <c r="CU28" i="20"/>
  <c r="CU40" i="20" s="1"/>
  <c r="CU27" i="20"/>
  <c r="CU39" i="20" s="1"/>
  <c r="CU25" i="20"/>
  <c r="CU37" i="20" s="1"/>
  <c r="CU26" i="20"/>
  <c r="CU38" i="20" s="1"/>
  <c r="CU20" i="20"/>
  <c r="CU32" i="20" s="1"/>
  <c r="CU23" i="20"/>
  <c r="CU35" i="20" s="1"/>
  <c r="CU103" i="20" s="1"/>
  <c r="CU29" i="23" s="1"/>
  <c r="CU24" i="20"/>
  <c r="CU36" i="20" s="1"/>
  <c r="CU21" i="20"/>
  <c r="CU33" i="20" s="1"/>
  <c r="CU22" i="20"/>
  <c r="CU34" i="20" s="1"/>
  <c r="CU19" i="20"/>
  <c r="CU31" i="20" s="1"/>
  <c r="CV5" i="19"/>
  <c r="CV5" i="20"/>
  <c r="CU13" i="20"/>
  <c r="CU13" i="19"/>
  <c r="CU14" i="20"/>
  <c r="CU14" i="19"/>
  <c r="CV6" i="3"/>
  <c r="CV7" i="3"/>
  <c r="CW4" i="3"/>
  <c r="CV10" i="3"/>
  <c r="CV11" i="3"/>
  <c r="CU15" i="3"/>
  <c r="CU61" i="23" l="1"/>
  <c r="CT73" i="23"/>
  <c r="CT63" i="23"/>
  <c r="CS27" i="27"/>
  <c r="CS58" i="23"/>
  <c r="CS68" i="23" s="1"/>
  <c r="CS70" i="23" s="1"/>
  <c r="CU45" i="25"/>
  <c r="CV22" i="26"/>
  <c r="CU23" i="25"/>
  <c r="CU27" i="25" s="1"/>
  <c r="CU24" i="27" s="1"/>
  <c r="CU57" i="23" s="1"/>
  <c r="CU62" i="23" s="1"/>
  <c r="CU64" i="23" s="1"/>
  <c r="CV10" i="27"/>
  <c r="CV10" i="26"/>
  <c r="CW4" i="27"/>
  <c r="CW4" i="26"/>
  <c r="AU80" i="20"/>
  <c r="AV77" i="20" s="1"/>
  <c r="AV88" i="20" s="1"/>
  <c r="AV47" i="20" s="1"/>
  <c r="AU29" i="26"/>
  <c r="CU36" i="25"/>
  <c r="CU43" i="25"/>
  <c r="CU15" i="27"/>
  <c r="CU15" i="26"/>
  <c r="CV7" i="27"/>
  <c r="CV7" i="26"/>
  <c r="CV35" i="26" s="1"/>
  <c r="CT56" i="25"/>
  <c r="CT65" i="25" s="1"/>
  <c r="CT55" i="25"/>
  <c r="CT64" i="25" s="1"/>
  <c r="CT54" i="25"/>
  <c r="CT63" i="25" s="1"/>
  <c r="CT53" i="25"/>
  <c r="CV11" i="27"/>
  <c r="CV11" i="26"/>
  <c r="CV6" i="27"/>
  <c r="CV6" i="26"/>
  <c r="CV24" i="26"/>
  <c r="CU15" i="23"/>
  <c r="CU15" i="25"/>
  <c r="CV7" i="23"/>
  <c r="CV7" i="25"/>
  <c r="CV6" i="23"/>
  <c r="CV6" i="25"/>
  <c r="CW4" i="23"/>
  <c r="CW4" i="25"/>
  <c r="CW38" i="25" s="1"/>
  <c r="CV11" i="23"/>
  <c r="CV11" i="25"/>
  <c r="CV10" i="23"/>
  <c r="CV10" i="25"/>
  <c r="CV39" i="25" s="1"/>
  <c r="CV75" i="20"/>
  <c r="AU59" i="20"/>
  <c r="CU41" i="20"/>
  <c r="CU46" i="20" s="1"/>
  <c r="CU15" i="20"/>
  <c r="CU15" i="19"/>
  <c r="CV6" i="20"/>
  <c r="CV85" i="20" s="1"/>
  <c r="CV6" i="19"/>
  <c r="CV7" i="20"/>
  <c r="CV7" i="19"/>
  <c r="CV11" i="20"/>
  <c r="CV11" i="19"/>
  <c r="CV10" i="20"/>
  <c r="CV10" i="19"/>
  <c r="CW4" i="20"/>
  <c r="CW91" i="20" s="1"/>
  <c r="CW93" i="20" s="1"/>
  <c r="CW4" i="19"/>
  <c r="CV13" i="3"/>
  <c r="CV14" i="3"/>
  <c r="CW5" i="3"/>
  <c r="CS69" i="23" l="1"/>
  <c r="CT67" i="23"/>
  <c r="CS74" i="23"/>
  <c r="CS75" i="23" s="1"/>
  <c r="CU47" i="25"/>
  <c r="CU25" i="27" s="1"/>
  <c r="CV61" i="23"/>
  <c r="CU63" i="23"/>
  <c r="CU73" i="23"/>
  <c r="CV48" i="23"/>
  <c r="CV40" i="23"/>
  <c r="AV82" i="20"/>
  <c r="AV96" i="20" s="1"/>
  <c r="AV98" i="20" s="1"/>
  <c r="AV48" i="20" s="1"/>
  <c r="AV102" i="20" s="1"/>
  <c r="CU50" i="25"/>
  <c r="CU56" i="25" s="1"/>
  <c r="CU65" i="25" s="1"/>
  <c r="CV36" i="26"/>
  <c r="CV40" i="25"/>
  <c r="CV59" i="25" s="1"/>
  <c r="CV22" i="25"/>
  <c r="CV20" i="25"/>
  <c r="CV21" i="25" s="1"/>
  <c r="CV34" i="25"/>
  <c r="CV35" i="25"/>
  <c r="CV32" i="25"/>
  <c r="CV33" i="25"/>
  <c r="CT57" i="25"/>
  <c r="CT62" i="25"/>
  <c r="CT66" i="25" s="1"/>
  <c r="CT26" i="27" s="1"/>
  <c r="CV13" i="27"/>
  <c r="CV13" i="26"/>
  <c r="CV26" i="25"/>
  <c r="CW5" i="27"/>
  <c r="CW5" i="26"/>
  <c r="CW21" i="26" s="1"/>
  <c r="CV14" i="27"/>
  <c r="CV14" i="26"/>
  <c r="CV86" i="20"/>
  <c r="CW5" i="23"/>
  <c r="CW5" i="25"/>
  <c r="CV14" i="23"/>
  <c r="CV14" i="25"/>
  <c r="CV13" i="23"/>
  <c r="CV13" i="25"/>
  <c r="CV95" i="20"/>
  <c r="AU61" i="20"/>
  <c r="AU64" i="20" s="1"/>
  <c r="CV28" i="20"/>
  <c r="CV40" i="20" s="1"/>
  <c r="CV27" i="20"/>
  <c r="CV39" i="20" s="1"/>
  <c r="CV26" i="20"/>
  <c r="CV38" i="20" s="1"/>
  <c r="CV22" i="20"/>
  <c r="CV34" i="20" s="1"/>
  <c r="CV25" i="20"/>
  <c r="CV37" i="20" s="1"/>
  <c r="CV21" i="20"/>
  <c r="CV33" i="20" s="1"/>
  <c r="CV23" i="20"/>
  <c r="CV35" i="20" s="1"/>
  <c r="CV103" i="20" s="1"/>
  <c r="CV29" i="23" s="1"/>
  <c r="CV20" i="20"/>
  <c r="CV32" i="20" s="1"/>
  <c r="CV19" i="20"/>
  <c r="CV31" i="20" s="1"/>
  <c r="CV24" i="20"/>
  <c r="CV36" i="20" s="1"/>
  <c r="CW5" i="20"/>
  <c r="CW5" i="19"/>
  <c r="CV14" i="20"/>
  <c r="CV14" i="19"/>
  <c r="CV13" i="20"/>
  <c r="CV13" i="19"/>
  <c r="CV15" i="3"/>
  <c r="CW7" i="3"/>
  <c r="CX4" i="3"/>
  <c r="CW10" i="3"/>
  <c r="CW11" i="3"/>
  <c r="CW6" i="3"/>
  <c r="AV49" i="20" l="1"/>
  <c r="AV53" i="20" s="1"/>
  <c r="AV55" i="20" s="1"/>
  <c r="CV46" i="25"/>
  <c r="CT27" i="27"/>
  <c r="CT58" i="23"/>
  <c r="CT68" i="23" s="1"/>
  <c r="CT70" i="23" s="1"/>
  <c r="CT69" i="23" s="1"/>
  <c r="CU54" i="25"/>
  <c r="CU63" i="25" s="1"/>
  <c r="CU55" i="25"/>
  <c r="CU64" i="25" s="1"/>
  <c r="CU53" i="25"/>
  <c r="CU62" i="25" s="1"/>
  <c r="CV45" i="25"/>
  <c r="CV44" i="25"/>
  <c r="CV23" i="25"/>
  <c r="CV50" i="25" s="1"/>
  <c r="CW22" i="26"/>
  <c r="CW23" i="26"/>
  <c r="CW24" i="26" s="1"/>
  <c r="CW7" i="27"/>
  <c r="CW7" i="26"/>
  <c r="CW35" i="26" s="1"/>
  <c r="CW11" i="27"/>
  <c r="CW11" i="26"/>
  <c r="CV15" i="27"/>
  <c r="CV15" i="26"/>
  <c r="CW10" i="27"/>
  <c r="CW10" i="26"/>
  <c r="CV36" i="25"/>
  <c r="CV43" i="25"/>
  <c r="CW6" i="27"/>
  <c r="CW6" i="26"/>
  <c r="CX4" i="27"/>
  <c r="CX4" i="26"/>
  <c r="CW11" i="23"/>
  <c r="CW11" i="25"/>
  <c r="CW10" i="23"/>
  <c r="CW10" i="25"/>
  <c r="CW39" i="25" s="1"/>
  <c r="CV15" i="23"/>
  <c r="CV15" i="25"/>
  <c r="CX4" i="23"/>
  <c r="CX4" i="25"/>
  <c r="CX38" i="25" s="1"/>
  <c r="CW6" i="23"/>
  <c r="CW6" i="25"/>
  <c r="CW7" i="23"/>
  <c r="CW7" i="25"/>
  <c r="AU62" i="20"/>
  <c r="AV56" i="20"/>
  <c r="AV69" i="20"/>
  <c r="AV70" i="20" s="1"/>
  <c r="AW68" i="20" s="1"/>
  <c r="AW72" i="20" s="1"/>
  <c r="AV23" i="23"/>
  <c r="AV104" i="20"/>
  <c r="CW75" i="20"/>
  <c r="CV41" i="20"/>
  <c r="CV46" i="20" s="1"/>
  <c r="CW6" i="19"/>
  <c r="CW6" i="20"/>
  <c r="CW85" i="20" s="1"/>
  <c r="CV15" i="19"/>
  <c r="CV15" i="20"/>
  <c r="CW7" i="20"/>
  <c r="CW7" i="19"/>
  <c r="CW11" i="20"/>
  <c r="CW11" i="19"/>
  <c r="CW10" i="20"/>
  <c r="CW10" i="19"/>
  <c r="CX4" i="20"/>
  <c r="CX91" i="20" s="1"/>
  <c r="CX93" i="20" s="1"/>
  <c r="CX4" i="19"/>
  <c r="CW14" i="3"/>
  <c r="CX5" i="3"/>
  <c r="CW13" i="3"/>
  <c r="CW48" i="23" l="1"/>
  <c r="CU67" i="23"/>
  <c r="CT74" i="23"/>
  <c r="CT75" i="23" s="1"/>
  <c r="CU57" i="25"/>
  <c r="CU66" i="25"/>
  <c r="CU26" i="27" s="1"/>
  <c r="CW40" i="23"/>
  <c r="CV47" i="25"/>
  <c r="CV25" i="27" s="1"/>
  <c r="CV27" i="25"/>
  <c r="CV24" i="27" s="1"/>
  <c r="CV57" i="23" s="1"/>
  <c r="CV62" i="23" s="1"/>
  <c r="CV64" i="23" s="1"/>
  <c r="CW26" i="25"/>
  <c r="CX5" i="27"/>
  <c r="CX5" i="26"/>
  <c r="CX21" i="26" s="1"/>
  <c r="CW14" i="27"/>
  <c r="CW14" i="26"/>
  <c r="CW20" i="25"/>
  <c r="CW21" i="25" s="1"/>
  <c r="CW22" i="25"/>
  <c r="CW33" i="25"/>
  <c r="CW34" i="25"/>
  <c r="CW32" i="25"/>
  <c r="CW35" i="25"/>
  <c r="CW40" i="25"/>
  <c r="CW13" i="27"/>
  <c r="CW13" i="26"/>
  <c r="CV56" i="25"/>
  <c r="CV65" i="25" s="1"/>
  <c r="CV53" i="25"/>
  <c r="CV54" i="25"/>
  <c r="CV63" i="25" s="1"/>
  <c r="CV55" i="25"/>
  <c r="CV64" i="25" s="1"/>
  <c r="CW36" i="26"/>
  <c r="CW14" i="23"/>
  <c r="CW14" i="25"/>
  <c r="CW13" i="23"/>
  <c r="CW13" i="25"/>
  <c r="CX5" i="23"/>
  <c r="CX5" i="25"/>
  <c r="CW86" i="20"/>
  <c r="CW95" i="20"/>
  <c r="AV58" i="20"/>
  <c r="AV59" i="20" s="1"/>
  <c r="AV61" i="20" s="1"/>
  <c r="AV62" i="20" s="1"/>
  <c r="CW28" i="20"/>
  <c r="CW40" i="20" s="1"/>
  <c r="CW24" i="20"/>
  <c r="CW36" i="20" s="1"/>
  <c r="CW22" i="20"/>
  <c r="CW34" i="20" s="1"/>
  <c r="CW23" i="20"/>
  <c r="CW35" i="20" s="1"/>
  <c r="CW103" i="20" s="1"/>
  <c r="CW29" i="23" s="1"/>
  <c r="CW21" i="20"/>
  <c r="CW33" i="20" s="1"/>
  <c r="CW19" i="20"/>
  <c r="CW31" i="20" s="1"/>
  <c r="CW26" i="20"/>
  <c r="CW38" i="20" s="1"/>
  <c r="CW25" i="20"/>
  <c r="CW37" i="20" s="1"/>
  <c r="CW27" i="20"/>
  <c r="CW39" i="20" s="1"/>
  <c r="CW20" i="20"/>
  <c r="CW32" i="20" s="1"/>
  <c r="CX5" i="20"/>
  <c r="CX5" i="19"/>
  <c r="CW13" i="20"/>
  <c r="CW13" i="19"/>
  <c r="CW14" i="20"/>
  <c r="CW14" i="19"/>
  <c r="CW15" i="3"/>
  <c r="CX6" i="3"/>
  <c r="CX10" i="3"/>
  <c r="CX11" i="3"/>
  <c r="CY4" i="3"/>
  <c r="CX7" i="3"/>
  <c r="CU27" i="27" l="1"/>
  <c r="CU58" i="23"/>
  <c r="CU68" i="23" s="1"/>
  <c r="CU70" i="23" s="1"/>
  <c r="CU69" i="23" s="1"/>
  <c r="CW61" i="23"/>
  <c r="CV63" i="23"/>
  <c r="CV73" i="23"/>
  <c r="CW44" i="25"/>
  <c r="CW46" i="25"/>
  <c r="CW15" i="27"/>
  <c r="CW15" i="26"/>
  <c r="CV57" i="25"/>
  <c r="CV62" i="25"/>
  <c r="CV66" i="25" s="1"/>
  <c r="CV26" i="27" s="1"/>
  <c r="CV27" i="27" s="1"/>
  <c r="CX22" i="26"/>
  <c r="CW36" i="25"/>
  <c r="CW43" i="25"/>
  <c r="CW23" i="25"/>
  <c r="CX10" i="27"/>
  <c r="CX10" i="26"/>
  <c r="CX23" i="26"/>
  <c r="CX24" i="26" s="1"/>
  <c r="CW59" i="25"/>
  <c r="CW45" i="25"/>
  <c r="CY4" i="27"/>
  <c r="CY4" i="26"/>
  <c r="CX11" i="27"/>
  <c r="CX11" i="26"/>
  <c r="CX7" i="27"/>
  <c r="CX7" i="26"/>
  <c r="CX35" i="26" s="1"/>
  <c r="CX6" i="27"/>
  <c r="CX6" i="26"/>
  <c r="CX10" i="23"/>
  <c r="CX10" i="25"/>
  <c r="CX39" i="25" s="1"/>
  <c r="CX7" i="23"/>
  <c r="CX7" i="25"/>
  <c r="CY4" i="23"/>
  <c r="CY4" i="25"/>
  <c r="CY38" i="25" s="1"/>
  <c r="CW15" i="23"/>
  <c r="CW15" i="25"/>
  <c r="CX6" i="23"/>
  <c r="CX6" i="25"/>
  <c r="CX11" i="23"/>
  <c r="CX11" i="25"/>
  <c r="CX75" i="20"/>
  <c r="AV78" i="20"/>
  <c r="AV79" i="20" s="1"/>
  <c r="AV64" i="20"/>
  <c r="CW41" i="20"/>
  <c r="CW46" i="20" s="1"/>
  <c r="CX7" i="20"/>
  <c r="CX7" i="19"/>
  <c r="CW15" i="20"/>
  <c r="CW15" i="19"/>
  <c r="CX6" i="20"/>
  <c r="CX85" i="20" s="1"/>
  <c r="CX6" i="19"/>
  <c r="CY4" i="20"/>
  <c r="CY91" i="20" s="1"/>
  <c r="CY93" i="20" s="1"/>
  <c r="CY4" i="19"/>
  <c r="CX11" i="20"/>
  <c r="CX11" i="19"/>
  <c r="CX10" i="20"/>
  <c r="CX10" i="19"/>
  <c r="CX13" i="3"/>
  <c r="CY5" i="3"/>
  <c r="CX14" i="3"/>
  <c r="CV58" i="23" l="1"/>
  <c r="CV68" i="23" s="1"/>
  <c r="CV70" i="23" s="1"/>
  <c r="CW67" i="23" s="1"/>
  <c r="CV67" i="23"/>
  <c r="CU74" i="23"/>
  <c r="CU75" i="23" s="1"/>
  <c r="CX40" i="23"/>
  <c r="CX48" i="23"/>
  <c r="CX36" i="26"/>
  <c r="CX26" i="25"/>
  <c r="CW47" i="25"/>
  <c r="CW25" i="27" s="1"/>
  <c r="CX40" i="25"/>
  <c r="CX59" i="25" s="1"/>
  <c r="CX13" i="27"/>
  <c r="CX13" i="26"/>
  <c r="CX20" i="25"/>
  <c r="CX21" i="25" s="1"/>
  <c r="CX35" i="25"/>
  <c r="CX22" i="25"/>
  <c r="CX34" i="25"/>
  <c r="CX32" i="25"/>
  <c r="CX33" i="25"/>
  <c r="CX14" i="27"/>
  <c r="CX14" i="26"/>
  <c r="CY5" i="27"/>
  <c r="CY5" i="26"/>
  <c r="CY21" i="26" s="1"/>
  <c r="CY22" i="26" s="1"/>
  <c r="AV80" i="20"/>
  <c r="AW77" i="20" s="1"/>
  <c r="AW88" i="20" s="1"/>
  <c r="AW47" i="20" s="1"/>
  <c r="AV29" i="26"/>
  <c r="CW50" i="25"/>
  <c r="CW27" i="25"/>
  <c r="CW24" i="27" s="1"/>
  <c r="CW57" i="23" s="1"/>
  <c r="CW62" i="23" s="1"/>
  <c r="CW64" i="23" s="1"/>
  <c r="CX14" i="23"/>
  <c r="CX14" i="25"/>
  <c r="CY5" i="23"/>
  <c r="CY5" i="25"/>
  <c r="CX13" i="23"/>
  <c r="CX13" i="25"/>
  <c r="CX86" i="20"/>
  <c r="CX95" i="20"/>
  <c r="CX27" i="20"/>
  <c r="CX39" i="20" s="1"/>
  <c r="CX26" i="20"/>
  <c r="CX38" i="20" s="1"/>
  <c r="CX23" i="20"/>
  <c r="CX35" i="20" s="1"/>
  <c r="CX103" i="20" s="1"/>
  <c r="CX29" i="23" s="1"/>
  <c r="CX28" i="20"/>
  <c r="CX40" i="20" s="1"/>
  <c r="CX25" i="20"/>
  <c r="CX37" i="20" s="1"/>
  <c r="CX24" i="20"/>
  <c r="CX36" i="20" s="1"/>
  <c r="CX22" i="20"/>
  <c r="CX34" i="20" s="1"/>
  <c r="CX20" i="20"/>
  <c r="CX32" i="20" s="1"/>
  <c r="CX19" i="20"/>
  <c r="CX31" i="20" s="1"/>
  <c r="CX21" i="20"/>
  <c r="CX33" i="20" s="1"/>
  <c r="CX13" i="20"/>
  <c r="CX13" i="19"/>
  <c r="CX14" i="20"/>
  <c r="CX14" i="19"/>
  <c r="CY5" i="20"/>
  <c r="CY5" i="19"/>
  <c r="CZ4" i="3"/>
  <c r="CY11" i="3"/>
  <c r="CY10" i="3"/>
  <c r="CX15" i="3"/>
  <c r="CY7" i="3"/>
  <c r="CY6" i="3"/>
  <c r="CV74" i="23" l="1"/>
  <c r="CV75" i="23" s="1"/>
  <c r="CX61" i="23"/>
  <c r="CW73" i="23"/>
  <c r="CW63" i="23"/>
  <c r="CV69" i="23"/>
  <c r="CX44" i="25"/>
  <c r="CX46" i="25"/>
  <c r="CX45" i="25"/>
  <c r="AW82" i="20"/>
  <c r="AW96" i="20" s="1"/>
  <c r="AW98" i="20" s="1"/>
  <c r="AW48" i="20" s="1"/>
  <c r="AW49" i="20" s="1"/>
  <c r="AW53" i="20" s="1"/>
  <c r="CX23" i="25"/>
  <c r="CX50" i="25" s="1"/>
  <c r="CW56" i="25"/>
  <c r="CW65" i="25" s="1"/>
  <c r="CW55" i="25"/>
  <c r="CW64" i="25" s="1"/>
  <c r="CW54" i="25"/>
  <c r="CW63" i="25" s="1"/>
  <c r="CW53" i="25"/>
  <c r="CY10" i="27"/>
  <c r="CY10" i="26"/>
  <c r="CY7" i="27"/>
  <c r="CY7" i="26"/>
  <c r="CY35" i="26" s="1"/>
  <c r="CZ4" i="27"/>
  <c r="CZ4" i="26"/>
  <c r="CX15" i="27"/>
  <c r="CX15" i="26"/>
  <c r="CX36" i="25"/>
  <c r="CX43" i="25"/>
  <c r="CY6" i="27"/>
  <c r="CY6" i="26"/>
  <c r="CY11" i="27"/>
  <c r="CY11" i="26"/>
  <c r="CY23" i="26"/>
  <c r="CY24" i="26" s="1"/>
  <c r="CY6" i="23"/>
  <c r="CY6" i="25"/>
  <c r="CZ4" i="23"/>
  <c r="CZ4" i="25"/>
  <c r="CZ38" i="25" s="1"/>
  <c r="CX15" i="23"/>
  <c r="CX15" i="25"/>
  <c r="CY11" i="23"/>
  <c r="CY11" i="25"/>
  <c r="CY7" i="23"/>
  <c r="CY7" i="25"/>
  <c r="CY10" i="23"/>
  <c r="CY10" i="25"/>
  <c r="CY39" i="25" s="1"/>
  <c r="CY75" i="20"/>
  <c r="CX41" i="20"/>
  <c r="CX46" i="20" s="1"/>
  <c r="CY11" i="20"/>
  <c r="CY11" i="19"/>
  <c r="CX15" i="20"/>
  <c r="CX15" i="19"/>
  <c r="CY6" i="20"/>
  <c r="CY85" i="20" s="1"/>
  <c r="CY6" i="19"/>
  <c r="CY7" i="20"/>
  <c r="CY7" i="19"/>
  <c r="CZ4" i="20"/>
  <c r="CZ91" i="20" s="1"/>
  <c r="CZ93" i="20" s="1"/>
  <c r="CZ4" i="19"/>
  <c r="CY10" i="20"/>
  <c r="CY10" i="19"/>
  <c r="CY13" i="3"/>
  <c r="CY14" i="3"/>
  <c r="CZ5" i="3"/>
  <c r="CX47" i="25" l="1"/>
  <c r="CX25" i="27" s="1"/>
  <c r="CY48" i="23"/>
  <c r="CY40" i="23"/>
  <c r="CY40" i="25"/>
  <c r="AW102" i="20"/>
  <c r="AW23" i="23" s="1"/>
  <c r="CX27" i="25"/>
  <c r="CX24" i="27" s="1"/>
  <c r="CX57" i="23" s="1"/>
  <c r="CX62" i="23" s="1"/>
  <c r="CX64" i="23" s="1"/>
  <c r="CY36" i="26"/>
  <c r="CY59" i="25"/>
  <c r="CW57" i="25"/>
  <c r="CW62" i="25"/>
  <c r="CW66" i="25" s="1"/>
  <c r="CW26" i="27" s="1"/>
  <c r="CZ5" i="27"/>
  <c r="CZ5" i="26"/>
  <c r="CZ21" i="26" s="1"/>
  <c r="CZ22" i="26" s="1"/>
  <c r="CY14" i="27"/>
  <c r="CY14" i="26"/>
  <c r="CY22" i="25"/>
  <c r="CY35" i="25"/>
  <c r="CY46" i="25" s="1"/>
  <c r="CY34" i="25"/>
  <c r="CY20" i="25"/>
  <c r="CY21" i="25" s="1"/>
  <c r="CY33" i="25"/>
  <c r="CY32" i="25"/>
  <c r="CY26" i="25"/>
  <c r="CX56" i="25"/>
  <c r="CX65" i="25" s="1"/>
  <c r="CX55" i="25"/>
  <c r="CX64" i="25" s="1"/>
  <c r="CX54" i="25"/>
  <c r="CX63" i="25" s="1"/>
  <c r="CX53" i="25"/>
  <c r="CY13" i="27"/>
  <c r="CY13" i="26"/>
  <c r="CY95" i="20"/>
  <c r="CY14" i="23"/>
  <c r="CY14" i="25"/>
  <c r="CZ5" i="23"/>
  <c r="CZ5" i="25"/>
  <c r="CY13" i="23"/>
  <c r="CY13" i="25"/>
  <c r="CY86" i="20"/>
  <c r="AW55" i="20"/>
  <c r="AW56" i="20" s="1"/>
  <c r="CY25" i="20"/>
  <c r="CY37" i="20" s="1"/>
  <c r="CY24" i="20"/>
  <c r="CY36" i="20" s="1"/>
  <c r="CY23" i="20"/>
  <c r="CY35" i="20" s="1"/>
  <c r="CY103" i="20" s="1"/>
  <c r="CY29" i="23" s="1"/>
  <c r="CY20" i="20"/>
  <c r="CY32" i="20" s="1"/>
  <c r="CY27" i="20"/>
  <c r="CY39" i="20" s="1"/>
  <c r="CY28" i="20"/>
  <c r="CY40" i="20" s="1"/>
  <c r="CY19" i="20"/>
  <c r="CY31" i="20" s="1"/>
  <c r="CY26" i="20"/>
  <c r="CY38" i="20" s="1"/>
  <c r="CY22" i="20"/>
  <c r="CY34" i="20" s="1"/>
  <c r="CY21" i="20"/>
  <c r="CY33" i="20" s="1"/>
  <c r="CZ5" i="20"/>
  <c r="CZ5" i="19"/>
  <c r="CY14" i="20"/>
  <c r="CY14" i="19"/>
  <c r="CY13" i="20"/>
  <c r="CY13" i="19"/>
  <c r="CZ7" i="3"/>
  <c r="CZ6" i="3"/>
  <c r="CY15" i="3"/>
  <c r="DA4" i="3"/>
  <c r="CZ10" i="3"/>
  <c r="CZ11" i="3"/>
  <c r="AW104" i="20" l="1"/>
  <c r="CW27" i="27"/>
  <c r="CW58" i="23"/>
  <c r="CW68" i="23" s="1"/>
  <c r="CW70" i="23" s="1"/>
  <c r="CY61" i="23"/>
  <c r="CX73" i="23"/>
  <c r="CX63" i="23"/>
  <c r="CY44" i="25"/>
  <c r="CY45" i="25"/>
  <c r="CY23" i="25"/>
  <c r="CY50" i="25" s="1"/>
  <c r="CZ10" i="27"/>
  <c r="CZ10" i="26"/>
  <c r="CZ11" i="27"/>
  <c r="CZ11" i="26"/>
  <c r="CZ6" i="27"/>
  <c r="CZ6" i="26"/>
  <c r="CZ7" i="27"/>
  <c r="CZ7" i="26"/>
  <c r="CZ35" i="26" s="1"/>
  <c r="DA4" i="27"/>
  <c r="DA4" i="26"/>
  <c r="CX57" i="25"/>
  <c r="CX62" i="25"/>
  <c r="CX66" i="25" s="1"/>
  <c r="CX26" i="27" s="1"/>
  <c r="CX27" i="27" s="1"/>
  <c r="CY15" i="27"/>
  <c r="CY15" i="26"/>
  <c r="CZ23" i="26"/>
  <c r="CZ24" i="26" s="1"/>
  <c r="CY36" i="25"/>
  <c r="CY43" i="25"/>
  <c r="CZ11" i="23"/>
  <c r="CZ11" i="25"/>
  <c r="CZ7" i="23"/>
  <c r="CZ7" i="25"/>
  <c r="DA4" i="23"/>
  <c r="DA4" i="25"/>
  <c r="DA38" i="25" s="1"/>
  <c r="CZ6" i="23"/>
  <c r="CZ6" i="25"/>
  <c r="CZ10" i="23"/>
  <c r="CZ10" i="25"/>
  <c r="CZ39" i="25" s="1"/>
  <c r="CY15" i="23"/>
  <c r="CY15" i="25"/>
  <c r="CZ75" i="20"/>
  <c r="AW69" i="20"/>
  <c r="AW70" i="20" s="1"/>
  <c r="AX68" i="20" s="1"/>
  <c r="AX72" i="20" s="1"/>
  <c r="AW58" i="20"/>
  <c r="AW78" i="20" s="1"/>
  <c r="AW79" i="20" s="1"/>
  <c r="CY41" i="20"/>
  <c r="CY46" i="20" s="1"/>
  <c r="CZ6" i="19"/>
  <c r="CZ6" i="20"/>
  <c r="CZ85" i="20" s="1"/>
  <c r="CZ10" i="20"/>
  <c r="CZ10" i="19"/>
  <c r="CZ7" i="20"/>
  <c r="CZ7" i="19"/>
  <c r="DA4" i="20"/>
  <c r="DA91" i="20" s="1"/>
  <c r="DA93" i="20" s="1"/>
  <c r="DA4" i="19"/>
  <c r="CZ11" i="19"/>
  <c r="CZ11" i="20"/>
  <c r="CY15" i="20"/>
  <c r="CY15" i="19"/>
  <c r="CZ14" i="3"/>
  <c r="CZ13" i="3"/>
  <c r="DA5" i="3"/>
  <c r="CX58" i="23" l="1"/>
  <c r="CX68" i="23" s="1"/>
  <c r="CX70" i="23" s="1"/>
  <c r="CY67" i="23" s="1"/>
  <c r="CZ26" i="25"/>
  <c r="CY47" i="25"/>
  <c r="CY25" i="27" s="1"/>
  <c r="CW69" i="23"/>
  <c r="CX67" i="23"/>
  <c r="CX69" i="23" s="1"/>
  <c r="CW74" i="23"/>
  <c r="CW75" i="23" s="1"/>
  <c r="CZ40" i="23"/>
  <c r="CZ48" i="23"/>
  <c r="CY27" i="25"/>
  <c r="CY24" i="27" s="1"/>
  <c r="CY57" i="23" s="1"/>
  <c r="CY62" i="23" s="1"/>
  <c r="CY64" i="23" s="1"/>
  <c r="CZ36" i="26"/>
  <c r="DA5" i="27"/>
  <c r="DA5" i="26"/>
  <c r="DA21" i="26" s="1"/>
  <c r="AW80" i="20"/>
  <c r="AX77" i="20" s="1"/>
  <c r="AX88" i="20" s="1"/>
  <c r="AX47" i="20" s="1"/>
  <c r="AW29" i="26"/>
  <c r="CZ13" i="27"/>
  <c r="CZ13" i="26"/>
  <c r="CZ40" i="25"/>
  <c r="CZ14" i="27"/>
  <c r="CZ14" i="26"/>
  <c r="CY53" i="25"/>
  <c r="CY55" i="25"/>
  <c r="CY64" i="25" s="1"/>
  <c r="CY54" i="25"/>
  <c r="CY63" i="25" s="1"/>
  <c r="CY56" i="25"/>
  <c r="CY65" i="25" s="1"/>
  <c r="CZ22" i="25"/>
  <c r="CZ20" i="25"/>
  <c r="CZ21" i="25" s="1"/>
  <c r="CZ32" i="25"/>
  <c r="CZ33" i="25"/>
  <c r="CZ35" i="25"/>
  <c r="CZ34" i="25"/>
  <c r="CZ45" i="25" s="1"/>
  <c r="DA5" i="23"/>
  <c r="DA5" i="25"/>
  <c r="CZ13" i="23"/>
  <c r="CZ13" i="25"/>
  <c r="CZ14" i="23"/>
  <c r="CZ14" i="25"/>
  <c r="CZ95" i="20"/>
  <c r="AW59" i="20"/>
  <c r="AW61" i="20" s="1"/>
  <c r="AW62" i="20" s="1"/>
  <c r="CZ86" i="20"/>
  <c r="CZ28" i="20"/>
  <c r="CZ40" i="20" s="1"/>
  <c r="CZ27" i="20"/>
  <c r="CZ39" i="20" s="1"/>
  <c r="CZ25" i="20"/>
  <c r="CZ37" i="20" s="1"/>
  <c r="CZ26" i="20"/>
  <c r="CZ38" i="20" s="1"/>
  <c r="CZ22" i="20"/>
  <c r="CZ34" i="20" s="1"/>
  <c r="CZ24" i="20"/>
  <c r="CZ36" i="20" s="1"/>
  <c r="CZ21" i="20"/>
  <c r="CZ33" i="20" s="1"/>
  <c r="CZ20" i="20"/>
  <c r="CZ32" i="20" s="1"/>
  <c r="CZ23" i="20"/>
  <c r="CZ35" i="20" s="1"/>
  <c r="CZ103" i="20" s="1"/>
  <c r="CZ29" i="23" s="1"/>
  <c r="CZ19" i="20"/>
  <c r="CZ31" i="20" s="1"/>
  <c r="DA5" i="20"/>
  <c r="DA5" i="19"/>
  <c r="CZ13" i="20"/>
  <c r="CZ13" i="19"/>
  <c r="CZ14" i="20"/>
  <c r="CZ14" i="19"/>
  <c r="CZ15" i="3"/>
  <c r="DB4" i="3"/>
  <c r="DA10" i="3"/>
  <c r="DA11" i="3"/>
  <c r="DA7" i="3"/>
  <c r="DA6" i="3"/>
  <c r="CX74" i="23" l="1"/>
  <c r="CX75" i="23" s="1"/>
  <c r="CZ61" i="23"/>
  <c r="CY63" i="23"/>
  <c r="CY73" i="23"/>
  <c r="CZ23" i="25"/>
  <c r="CZ27" i="25" s="1"/>
  <c r="CZ24" i="27" s="1"/>
  <c r="CZ57" i="23" s="1"/>
  <c r="CZ62" i="23" s="1"/>
  <c r="CZ64" i="23" s="1"/>
  <c r="DA22" i="26"/>
  <c r="DA23" i="26"/>
  <c r="DA24" i="26" s="1"/>
  <c r="DA6" i="27"/>
  <c r="DA6" i="26"/>
  <c r="DB4" i="27"/>
  <c r="DB4" i="26"/>
  <c r="CZ46" i="25"/>
  <c r="CY57" i="25"/>
  <c r="CY62" i="25"/>
  <c r="CY66" i="25" s="1"/>
  <c r="CY26" i="27" s="1"/>
  <c r="CY27" i="27" s="1"/>
  <c r="DA11" i="27"/>
  <c r="DA11" i="26"/>
  <c r="AX82" i="20"/>
  <c r="AX96" i="20" s="1"/>
  <c r="AX98" i="20" s="1"/>
  <c r="AX48" i="20" s="1"/>
  <c r="AX49" i="20" s="1"/>
  <c r="AX53" i="20" s="1"/>
  <c r="CZ44" i="25"/>
  <c r="CZ59" i="25"/>
  <c r="DA7" i="27"/>
  <c r="DA7" i="26"/>
  <c r="DA35" i="26" s="1"/>
  <c r="CZ15" i="27"/>
  <c r="CZ15" i="26"/>
  <c r="DA10" i="27"/>
  <c r="DA10" i="26"/>
  <c r="CZ36" i="25"/>
  <c r="CZ43" i="25"/>
  <c r="AW64" i="20"/>
  <c r="DA6" i="23"/>
  <c r="DA6" i="25"/>
  <c r="DB4" i="23"/>
  <c r="DB4" i="25"/>
  <c r="DB38" i="25" s="1"/>
  <c r="DA11" i="23"/>
  <c r="DA11" i="25"/>
  <c r="DA10" i="23"/>
  <c r="DA10" i="25"/>
  <c r="DA39" i="25" s="1"/>
  <c r="DA7" i="23"/>
  <c r="DA7" i="25"/>
  <c r="CZ15" i="23"/>
  <c r="CZ15" i="25"/>
  <c r="DA75" i="20"/>
  <c r="CZ41" i="20"/>
  <c r="CZ46" i="20" s="1"/>
  <c r="CZ15" i="20"/>
  <c r="CZ15" i="19"/>
  <c r="DA6" i="20"/>
  <c r="DA85" i="20" s="1"/>
  <c r="DA6" i="19"/>
  <c r="DB4" i="20"/>
  <c r="DB91" i="20" s="1"/>
  <c r="DB93" i="20" s="1"/>
  <c r="DB4" i="19"/>
  <c r="DA7" i="19"/>
  <c r="DA7" i="20"/>
  <c r="DA11" i="20"/>
  <c r="DA11" i="19"/>
  <c r="DA10" i="20"/>
  <c r="DA10" i="19"/>
  <c r="DA13" i="3"/>
  <c r="DB5" i="3"/>
  <c r="DA14" i="3"/>
  <c r="DA95" i="20" l="1"/>
  <c r="CZ50" i="25"/>
  <c r="CZ63" i="23"/>
  <c r="DA61" i="23"/>
  <c r="CZ73" i="23"/>
  <c r="CY58" i="23"/>
  <c r="CY68" i="23" s="1"/>
  <c r="CY70" i="23" s="1"/>
  <c r="DA48" i="23"/>
  <c r="DA40" i="23"/>
  <c r="AX102" i="20"/>
  <c r="AX104" i="20" s="1"/>
  <c r="CZ47" i="25"/>
  <c r="CZ25" i="27" s="1"/>
  <c r="DA40" i="25"/>
  <c r="DA59" i="25" s="1"/>
  <c r="DA13" i="27"/>
  <c r="DA13" i="26"/>
  <c r="DA36" i="26"/>
  <c r="CZ53" i="25"/>
  <c r="CZ56" i="25"/>
  <c r="CZ65" i="25" s="1"/>
  <c r="CZ55" i="25"/>
  <c r="CZ64" i="25" s="1"/>
  <c r="CZ54" i="25"/>
  <c r="CZ63" i="25" s="1"/>
  <c r="DA14" i="27"/>
  <c r="DA14" i="26"/>
  <c r="DB5" i="27"/>
  <c r="DB5" i="26"/>
  <c r="DB21" i="26" s="1"/>
  <c r="DA20" i="25"/>
  <c r="DA21" i="25" s="1"/>
  <c r="DA22" i="25"/>
  <c r="DA32" i="25"/>
  <c r="DA33" i="25"/>
  <c r="DA34" i="25"/>
  <c r="DA35" i="25"/>
  <c r="DA26" i="25"/>
  <c r="DB5" i="23"/>
  <c r="DB5" i="25"/>
  <c r="DA14" i="23"/>
  <c r="DA14" i="25"/>
  <c r="DA13" i="23"/>
  <c r="DA13" i="25"/>
  <c r="DA86" i="20"/>
  <c r="AX55" i="20"/>
  <c r="AX69" i="20" s="1"/>
  <c r="AX70" i="20" s="1"/>
  <c r="AY68" i="20" s="1"/>
  <c r="AY72" i="20" s="1"/>
  <c r="DA28" i="20"/>
  <c r="DA40" i="20" s="1"/>
  <c r="DA24" i="20"/>
  <c r="DA36" i="20" s="1"/>
  <c r="DA26" i="20"/>
  <c r="DA38" i="20" s="1"/>
  <c r="DA22" i="20"/>
  <c r="DA34" i="20" s="1"/>
  <c r="DA27" i="20"/>
  <c r="DA39" i="20" s="1"/>
  <c r="DA21" i="20"/>
  <c r="DA33" i="20" s="1"/>
  <c r="DA19" i="20"/>
  <c r="DA31" i="20" s="1"/>
  <c r="DA23" i="20"/>
  <c r="DA35" i="20" s="1"/>
  <c r="DA103" i="20" s="1"/>
  <c r="DA29" i="23" s="1"/>
  <c r="DA20" i="20"/>
  <c r="DA32" i="20" s="1"/>
  <c r="DA25" i="20"/>
  <c r="DA37" i="20" s="1"/>
  <c r="DB5" i="20"/>
  <c r="DB5" i="19"/>
  <c r="DA14" i="20"/>
  <c r="DA14" i="19"/>
  <c r="DA13" i="20"/>
  <c r="DA13" i="19"/>
  <c r="DB7" i="3"/>
  <c r="DB6" i="3"/>
  <c r="DA15" i="3"/>
  <c r="DC4" i="3"/>
  <c r="DB10" i="3"/>
  <c r="DB11" i="3"/>
  <c r="AX23" i="23" l="1"/>
  <c r="DA44" i="25"/>
  <c r="CZ67" i="23"/>
  <c r="CY74" i="23"/>
  <c r="CY75" i="23" s="1"/>
  <c r="CY69" i="23"/>
  <c r="DA45" i="25"/>
  <c r="DA46" i="25"/>
  <c r="DA23" i="25"/>
  <c r="DA27" i="25" s="1"/>
  <c r="DA24" i="27" s="1"/>
  <c r="DA57" i="23" s="1"/>
  <c r="DA62" i="23" s="1"/>
  <c r="DA64" i="23" s="1"/>
  <c r="DB23" i="26"/>
  <c r="DB24" i="26" s="1"/>
  <c r="DB22" i="26"/>
  <c r="DA15" i="27"/>
  <c r="DA15" i="26"/>
  <c r="DB11" i="27"/>
  <c r="DB11" i="26"/>
  <c r="DB6" i="27"/>
  <c r="DB6" i="26"/>
  <c r="DA36" i="25"/>
  <c r="DA43" i="25"/>
  <c r="DB10" i="27"/>
  <c r="DB10" i="26"/>
  <c r="DB7" i="27"/>
  <c r="DB7" i="26"/>
  <c r="DB35" i="26" s="1"/>
  <c r="DC4" i="27"/>
  <c r="DC4" i="26"/>
  <c r="CZ57" i="25"/>
  <c r="CZ62" i="25"/>
  <c r="CZ66" i="25" s="1"/>
  <c r="CZ26" i="27" s="1"/>
  <c r="CZ27" i="27" s="1"/>
  <c r="DB6" i="23"/>
  <c r="DB6" i="25"/>
  <c r="DB10" i="23"/>
  <c r="DB10" i="25"/>
  <c r="DB39" i="25" s="1"/>
  <c r="DB11" i="23"/>
  <c r="DB11" i="25"/>
  <c r="DB7" i="23"/>
  <c r="DB7" i="25"/>
  <c r="DC4" i="23"/>
  <c r="DC4" i="25"/>
  <c r="DC38" i="25" s="1"/>
  <c r="DA15" i="23"/>
  <c r="DA15" i="25"/>
  <c r="DB75" i="20"/>
  <c r="AX56" i="20"/>
  <c r="DA41" i="20"/>
  <c r="DA46" i="20" s="1"/>
  <c r="DB6" i="20"/>
  <c r="DB85" i="20" s="1"/>
  <c r="DB6" i="19"/>
  <c r="DB10" i="20"/>
  <c r="DB10" i="19"/>
  <c r="DB7" i="20"/>
  <c r="DB7" i="19"/>
  <c r="DC4" i="20"/>
  <c r="DC91" i="20" s="1"/>
  <c r="DC93" i="20" s="1"/>
  <c r="DC4" i="19"/>
  <c r="DB11" i="20"/>
  <c r="DB11" i="19"/>
  <c r="DA15" i="20"/>
  <c r="DA15" i="19"/>
  <c r="DB14" i="3"/>
  <c r="DB13" i="3"/>
  <c r="DC5" i="3"/>
  <c r="CZ58" i="23" l="1"/>
  <c r="CZ68" i="23" s="1"/>
  <c r="CZ70" i="23" s="1"/>
  <c r="DB61" i="23"/>
  <c r="DA63" i="23"/>
  <c r="DA73" i="23"/>
  <c r="DA47" i="25"/>
  <c r="DA25" i="27" s="1"/>
  <c r="DB48" i="23"/>
  <c r="DB40" i="23"/>
  <c r="DA50" i="25"/>
  <c r="DA56" i="25" s="1"/>
  <c r="DA65" i="25" s="1"/>
  <c r="DB26" i="25"/>
  <c r="DB36" i="26"/>
  <c r="DB13" i="27"/>
  <c r="DB13" i="26"/>
  <c r="DC5" i="27"/>
  <c r="DC5" i="26"/>
  <c r="DC21" i="26" s="1"/>
  <c r="DC22" i="26" s="1"/>
  <c r="DB14" i="27"/>
  <c r="DB14" i="26"/>
  <c r="DB20" i="25"/>
  <c r="DB21" i="25" s="1"/>
  <c r="DB35" i="25"/>
  <c r="DB34" i="25"/>
  <c r="DB22" i="25"/>
  <c r="DB33" i="25"/>
  <c r="DB32" i="25"/>
  <c r="DB40" i="25"/>
  <c r="DB86" i="20"/>
  <c r="DB14" i="23"/>
  <c r="DB14" i="25"/>
  <c r="DC5" i="23"/>
  <c r="DC5" i="25"/>
  <c r="DB13" i="23"/>
  <c r="DB13" i="25"/>
  <c r="AX58" i="20"/>
  <c r="AX78" i="20" s="1"/>
  <c r="AX79" i="20" s="1"/>
  <c r="DB95" i="20"/>
  <c r="DB27" i="20"/>
  <c r="DB39" i="20" s="1"/>
  <c r="DB28" i="20"/>
  <c r="DB40" i="20" s="1"/>
  <c r="DB26" i="20"/>
  <c r="DB38" i="20" s="1"/>
  <c r="DB23" i="20"/>
  <c r="DB35" i="20" s="1"/>
  <c r="DB103" i="20" s="1"/>
  <c r="DB29" i="23" s="1"/>
  <c r="DB25" i="20"/>
  <c r="DB37" i="20" s="1"/>
  <c r="DB22" i="20"/>
  <c r="DB34" i="20" s="1"/>
  <c r="DB19" i="20"/>
  <c r="DB31" i="20" s="1"/>
  <c r="DB21" i="20"/>
  <c r="DB33" i="20" s="1"/>
  <c r="DB24" i="20"/>
  <c r="DB36" i="20" s="1"/>
  <c r="DB20" i="20"/>
  <c r="DB32" i="20" s="1"/>
  <c r="DC5" i="20"/>
  <c r="DC5" i="19"/>
  <c r="DB13" i="20"/>
  <c r="DB13" i="19"/>
  <c r="DB14" i="20"/>
  <c r="DB14" i="19"/>
  <c r="DB15" i="3"/>
  <c r="DC7" i="3"/>
  <c r="DC6" i="3"/>
  <c r="DD4" i="3"/>
  <c r="DC11" i="3"/>
  <c r="DC10" i="3"/>
  <c r="DA67" i="23" l="1"/>
  <c r="CZ69" i="23"/>
  <c r="CZ74" i="23"/>
  <c r="CZ75" i="23" s="1"/>
  <c r="DA53" i="25"/>
  <c r="DA62" i="25" s="1"/>
  <c r="DA54" i="25"/>
  <c r="DA63" i="25" s="1"/>
  <c r="DA55" i="25"/>
  <c r="DA64" i="25" s="1"/>
  <c r="DB44" i="25"/>
  <c r="DB23" i="25"/>
  <c r="DB27" i="25" s="1"/>
  <c r="DB24" i="27" s="1"/>
  <c r="DB57" i="23" s="1"/>
  <c r="DB62" i="23" s="1"/>
  <c r="DB64" i="23" s="1"/>
  <c r="DB15" i="27"/>
  <c r="DB15" i="26"/>
  <c r="DC10" i="27"/>
  <c r="DC10" i="26"/>
  <c r="DC7" i="27"/>
  <c r="DC7" i="26"/>
  <c r="DC35" i="26" s="1"/>
  <c r="DB36" i="25"/>
  <c r="DB43" i="25"/>
  <c r="DB46" i="25"/>
  <c r="DC11" i="27"/>
  <c r="DC11" i="26"/>
  <c r="DD4" i="27"/>
  <c r="DD4" i="26"/>
  <c r="DC6" i="27"/>
  <c r="DC6" i="26"/>
  <c r="AX80" i="20"/>
  <c r="AY77" i="20" s="1"/>
  <c r="AY88" i="20" s="1"/>
  <c r="AY47" i="20" s="1"/>
  <c r="AX29" i="26"/>
  <c r="DC23" i="26"/>
  <c r="DC24" i="26" s="1"/>
  <c r="DB59" i="25"/>
  <c r="DB45" i="25"/>
  <c r="DD4" i="23"/>
  <c r="DD4" i="25"/>
  <c r="DD38" i="25" s="1"/>
  <c r="DC7" i="23"/>
  <c r="DC7" i="25"/>
  <c r="DC6" i="23"/>
  <c r="DC6" i="25"/>
  <c r="DC10" i="23"/>
  <c r="DC10" i="25"/>
  <c r="DC39" i="25" s="1"/>
  <c r="DC11" i="23"/>
  <c r="DC11" i="25"/>
  <c r="DB15" i="23"/>
  <c r="DB15" i="25"/>
  <c r="AX59" i="20"/>
  <c r="AX61" i="20" s="1"/>
  <c r="AX64" i="20" s="1"/>
  <c r="DC75" i="20"/>
  <c r="DB41" i="20"/>
  <c r="DB46" i="20" s="1"/>
  <c r="DC7" i="20"/>
  <c r="DC7" i="19"/>
  <c r="DB15" i="20"/>
  <c r="DB15" i="19"/>
  <c r="DD4" i="20"/>
  <c r="DD91" i="20" s="1"/>
  <c r="DD93" i="20" s="1"/>
  <c r="DD4" i="19"/>
  <c r="DC10" i="20"/>
  <c r="DC10" i="19"/>
  <c r="DC11" i="20"/>
  <c r="DC11" i="19"/>
  <c r="DC6" i="20"/>
  <c r="DC85" i="20" s="1"/>
  <c r="DC86" i="20" s="1"/>
  <c r="DC6" i="19"/>
  <c r="DC14" i="3"/>
  <c r="DC13" i="3"/>
  <c r="DD5" i="3"/>
  <c r="DB50" i="25" l="1"/>
  <c r="DC61" i="23"/>
  <c r="DB73" i="23"/>
  <c r="DB63" i="23"/>
  <c r="DA57" i="25"/>
  <c r="DC40" i="23"/>
  <c r="DC48" i="23"/>
  <c r="DA66" i="25"/>
  <c r="DA26" i="27" s="1"/>
  <c r="DC40" i="25"/>
  <c r="DC59" i="25" s="1"/>
  <c r="AY82" i="20"/>
  <c r="AY96" i="20" s="1"/>
  <c r="AY98" i="20" s="1"/>
  <c r="AY48" i="20" s="1"/>
  <c r="AY102" i="20" s="1"/>
  <c r="DD5" i="27"/>
  <c r="DD5" i="26"/>
  <c r="DD21" i="26" s="1"/>
  <c r="DD23" i="26" s="1"/>
  <c r="DC14" i="27"/>
  <c r="DC14" i="26"/>
  <c r="DC36" i="26"/>
  <c r="DC13" i="27"/>
  <c r="DC13" i="26"/>
  <c r="DC34" i="25"/>
  <c r="DC20" i="25"/>
  <c r="DC21" i="25" s="1"/>
  <c r="DC22" i="25"/>
  <c r="DC35" i="25"/>
  <c r="DC32" i="25"/>
  <c r="DC33" i="25"/>
  <c r="DC26" i="25"/>
  <c r="DB56" i="25"/>
  <c r="DB65" i="25" s="1"/>
  <c r="DB55" i="25"/>
  <c r="DB64" i="25" s="1"/>
  <c r="DB54" i="25"/>
  <c r="DB63" i="25" s="1"/>
  <c r="DB53" i="25"/>
  <c r="DB47" i="25"/>
  <c r="DB25" i="27" s="1"/>
  <c r="DC13" i="23"/>
  <c r="DC13" i="25"/>
  <c r="DC14" i="23"/>
  <c r="DC14" i="25"/>
  <c r="DD5" i="23"/>
  <c r="DD5" i="25"/>
  <c r="AX62" i="20"/>
  <c r="DC95" i="20"/>
  <c r="DC25" i="20"/>
  <c r="DC37" i="20" s="1"/>
  <c r="DC27" i="20"/>
  <c r="DC39" i="20" s="1"/>
  <c r="DC24" i="20"/>
  <c r="DC36" i="20" s="1"/>
  <c r="DC23" i="20"/>
  <c r="DC35" i="20" s="1"/>
  <c r="DC103" i="20" s="1"/>
  <c r="DC29" i="23" s="1"/>
  <c r="DC20" i="20"/>
  <c r="DC32" i="20" s="1"/>
  <c r="DC28" i="20"/>
  <c r="DC40" i="20" s="1"/>
  <c r="DC26" i="20"/>
  <c r="DC38" i="20" s="1"/>
  <c r="DC22" i="20"/>
  <c r="DC34" i="20" s="1"/>
  <c r="DC21" i="20"/>
  <c r="DC33" i="20" s="1"/>
  <c r="DC19" i="20"/>
  <c r="DC31" i="20" s="1"/>
  <c r="DC13" i="20"/>
  <c r="DC13" i="19"/>
  <c r="DD5" i="20"/>
  <c r="DD5" i="19"/>
  <c r="DC14" i="20"/>
  <c r="DC14" i="19"/>
  <c r="DC15" i="3"/>
  <c r="DD6" i="3"/>
  <c r="DD7" i="3"/>
  <c r="DE4" i="3"/>
  <c r="DD10" i="3"/>
  <c r="DD11" i="3"/>
  <c r="DC46" i="25" l="1"/>
  <c r="DA27" i="27"/>
  <c r="DA58" i="23"/>
  <c r="DA68" i="23" s="1"/>
  <c r="DA70" i="23" s="1"/>
  <c r="AY49" i="20"/>
  <c r="AY53" i="20" s="1"/>
  <c r="DC45" i="25"/>
  <c r="DC44" i="25"/>
  <c r="DD7" i="27"/>
  <c r="DD7" i="26"/>
  <c r="DD35" i="26" s="1"/>
  <c r="DC36" i="25"/>
  <c r="DC43" i="25"/>
  <c r="DD11" i="27"/>
  <c r="DD11" i="26"/>
  <c r="DD6" i="27"/>
  <c r="DD6" i="26"/>
  <c r="DD10" i="27"/>
  <c r="DD10" i="26"/>
  <c r="DC15" i="27"/>
  <c r="DC15" i="26"/>
  <c r="DB57" i="25"/>
  <c r="DB62" i="25"/>
  <c r="DB66" i="25" s="1"/>
  <c r="DB26" i="27" s="1"/>
  <c r="DB27" i="27" s="1"/>
  <c r="DE4" i="27"/>
  <c r="DE4" i="26"/>
  <c r="DC23" i="25"/>
  <c r="DD24" i="26"/>
  <c r="DD22" i="26"/>
  <c r="DD11" i="23"/>
  <c r="DD11" i="25"/>
  <c r="DC15" i="23"/>
  <c r="DC15" i="25"/>
  <c r="DE4" i="23"/>
  <c r="DE4" i="25"/>
  <c r="DE38" i="25" s="1"/>
  <c r="DD6" i="23"/>
  <c r="DD6" i="25"/>
  <c r="DD10" i="23"/>
  <c r="DD10" i="25"/>
  <c r="DD39" i="25" s="1"/>
  <c r="DD7" i="23"/>
  <c r="DD7" i="25"/>
  <c r="AY23" i="23"/>
  <c r="AY104" i="20"/>
  <c r="DD75" i="20"/>
  <c r="AY55" i="20"/>
  <c r="AY69" i="20" s="1"/>
  <c r="AY70" i="20" s="1"/>
  <c r="AZ68" i="20" s="1"/>
  <c r="AZ72" i="20" s="1"/>
  <c r="DC41" i="20"/>
  <c r="DC46" i="20" s="1"/>
  <c r="DD11" i="20"/>
  <c r="DD11" i="19"/>
  <c r="DD6" i="20"/>
  <c r="DD85" i="20" s="1"/>
  <c r="DD6" i="19"/>
  <c r="DD10" i="20"/>
  <c r="DD10" i="19"/>
  <c r="DC15" i="20"/>
  <c r="DC15" i="19"/>
  <c r="DE4" i="20"/>
  <c r="DE91" i="20" s="1"/>
  <c r="DE93" i="20" s="1"/>
  <c r="DE4" i="19"/>
  <c r="DD7" i="20"/>
  <c r="DD7" i="19"/>
  <c r="DD13" i="3"/>
  <c r="DD14" i="3"/>
  <c r="DE5" i="3"/>
  <c r="DA69" i="23" l="1"/>
  <c r="DB67" i="23"/>
  <c r="DA74" i="23"/>
  <c r="DA75" i="23" s="1"/>
  <c r="DB58" i="23"/>
  <c r="DB68" i="23" s="1"/>
  <c r="DB70" i="23" s="1"/>
  <c r="DC47" i="25"/>
  <c r="DC25" i="27" s="1"/>
  <c r="DD48" i="23"/>
  <c r="DD40" i="23"/>
  <c r="DD26" i="25"/>
  <c r="DD36" i="26"/>
  <c r="DD22" i="25"/>
  <c r="DD20" i="25"/>
  <c r="DD21" i="25" s="1"/>
  <c r="DD35" i="25"/>
  <c r="DD32" i="25"/>
  <c r="DD33" i="25"/>
  <c r="DD34" i="25"/>
  <c r="DD14" i="27"/>
  <c r="DD14" i="26"/>
  <c r="DD13" i="27"/>
  <c r="DD13" i="26"/>
  <c r="DD40" i="25"/>
  <c r="DC50" i="25"/>
  <c r="DC27" i="25"/>
  <c r="DC24" i="27" s="1"/>
  <c r="DC57" i="23" s="1"/>
  <c r="DC62" i="23" s="1"/>
  <c r="DC64" i="23" s="1"/>
  <c r="DE5" i="27"/>
  <c r="DE5" i="26"/>
  <c r="DE21" i="26" s="1"/>
  <c r="DD14" i="23"/>
  <c r="DD14" i="25"/>
  <c r="DD13" i="23"/>
  <c r="DD13" i="25"/>
  <c r="DE5" i="23"/>
  <c r="DE5" i="25"/>
  <c r="DD95" i="20"/>
  <c r="DD86" i="20"/>
  <c r="AY56" i="20"/>
  <c r="AY58" i="20" s="1"/>
  <c r="AY78" i="20" s="1"/>
  <c r="AY79" i="20" s="1"/>
  <c r="DD24" i="20"/>
  <c r="DD36" i="20" s="1"/>
  <c r="DD23" i="20"/>
  <c r="DD35" i="20" s="1"/>
  <c r="DD103" i="20" s="1"/>
  <c r="DD29" i="23" s="1"/>
  <c r="DD28" i="20"/>
  <c r="DD40" i="20" s="1"/>
  <c r="DD25" i="20"/>
  <c r="DD37" i="20" s="1"/>
  <c r="DD22" i="20"/>
  <c r="DD34" i="20" s="1"/>
  <c r="DD27" i="20"/>
  <c r="DD39" i="20" s="1"/>
  <c r="DD19" i="20"/>
  <c r="DD31" i="20" s="1"/>
  <c r="DD21" i="20"/>
  <c r="DD33" i="20" s="1"/>
  <c r="DD20" i="20"/>
  <c r="DD32" i="20" s="1"/>
  <c r="DD26" i="20"/>
  <c r="DD38" i="20" s="1"/>
  <c r="DE5" i="20"/>
  <c r="DE5" i="19"/>
  <c r="DD14" i="20"/>
  <c r="DD14" i="19"/>
  <c r="DD13" i="20"/>
  <c r="DD13" i="19"/>
  <c r="DD15" i="3"/>
  <c r="DF4" i="3"/>
  <c r="DE10" i="3"/>
  <c r="DE11" i="3"/>
  <c r="DE7" i="3"/>
  <c r="DE6" i="3"/>
  <c r="DD61" i="23" l="1"/>
  <c r="DC63" i="23"/>
  <c r="DC73" i="23"/>
  <c r="DB69" i="23"/>
  <c r="DC67" i="23"/>
  <c r="DB74" i="23"/>
  <c r="DB75" i="23" s="1"/>
  <c r="DD23" i="25"/>
  <c r="DD27" i="25" s="1"/>
  <c r="DD24" i="27" s="1"/>
  <c r="DD57" i="23" s="1"/>
  <c r="DD62" i="23" s="1"/>
  <c r="DD64" i="23" s="1"/>
  <c r="DD46" i="25"/>
  <c r="DE23" i="26"/>
  <c r="DE24" i="26" s="1"/>
  <c r="DE22" i="26"/>
  <c r="DD15" i="27"/>
  <c r="DD15" i="26"/>
  <c r="DC53" i="25"/>
  <c r="DC55" i="25"/>
  <c r="DC64" i="25" s="1"/>
  <c r="DC56" i="25"/>
  <c r="DC65" i="25" s="1"/>
  <c r="DC54" i="25"/>
  <c r="DC63" i="25" s="1"/>
  <c r="DD36" i="25"/>
  <c r="DD43" i="25"/>
  <c r="AY80" i="20"/>
  <c r="AZ77" i="20" s="1"/>
  <c r="AZ82" i="20" s="1"/>
  <c r="AZ96" i="20" s="1"/>
  <c r="AZ98" i="20" s="1"/>
  <c r="AZ48" i="20" s="1"/>
  <c r="AY29" i="26"/>
  <c r="DE10" i="27"/>
  <c r="DE10" i="26"/>
  <c r="DD59" i="25"/>
  <c r="DD45" i="25"/>
  <c r="DE7" i="27"/>
  <c r="DE7" i="26"/>
  <c r="DE35" i="26" s="1"/>
  <c r="DE11" i="27"/>
  <c r="DE11" i="26"/>
  <c r="DE6" i="27"/>
  <c r="DE6" i="26"/>
  <c r="DF4" i="27"/>
  <c r="DF4" i="26"/>
  <c r="DD44" i="25"/>
  <c r="DE6" i="23"/>
  <c r="DE6" i="25"/>
  <c r="DF4" i="23"/>
  <c r="DF4" i="25"/>
  <c r="DF38" i="25" s="1"/>
  <c r="DE7" i="23"/>
  <c r="DE7" i="25"/>
  <c r="DD15" i="23"/>
  <c r="DD15" i="25"/>
  <c r="DE10" i="23"/>
  <c r="DE10" i="25"/>
  <c r="DE39" i="25" s="1"/>
  <c r="DE40" i="25" s="1"/>
  <c r="DE11" i="23"/>
  <c r="DE11" i="25"/>
  <c r="DE75" i="20"/>
  <c r="AY59" i="20"/>
  <c r="DD41" i="20"/>
  <c r="DD46" i="20" s="1"/>
  <c r="DE6" i="19"/>
  <c r="DE6" i="20"/>
  <c r="DE85" i="20" s="1"/>
  <c r="DF4" i="20"/>
  <c r="DF91" i="20" s="1"/>
  <c r="DF93" i="20" s="1"/>
  <c r="DF4" i="19"/>
  <c r="DE11" i="20"/>
  <c r="DE11" i="19"/>
  <c r="DE7" i="20"/>
  <c r="DE7" i="19"/>
  <c r="DD15" i="20"/>
  <c r="DD15" i="19"/>
  <c r="DE10" i="20"/>
  <c r="DE10" i="19"/>
  <c r="DE13" i="3"/>
  <c r="DE14" i="3"/>
  <c r="DF5" i="3"/>
  <c r="DD50" i="25" l="1"/>
  <c r="DD54" i="25" s="1"/>
  <c r="DD63" i="25" s="1"/>
  <c r="DE61" i="23"/>
  <c r="DD63" i="23"/>
  <c r="DD73" i="23"/>
  <c r="DE48" i="23"/>
  <c r="DE40" i="23"/>
  <c r="DE36" i="26"/>
  <c r="AZ88" i="20"/>
  <c r="AZ47" i="20" s="1"/>
  <c r="AZ102" i="20" s="1"/>
  <c r="DE59" i="25"/>
  <c r="DE14" i="27"/>
  <c r="DE14" i="26"/>
  <c r="DE20" i="25"/>
  <c r="DE21" i="25" s="1"/>
  <c r="DE22" i="25"/>
  <c r="DE34" i="25"/>
  <c r="DE45" i="25" s="1"/>
  <c r="DE32" i="25"/>
  <c r="DE33" i="25"/>
  <c r="DE44" i="25" s="1"/>
  <c r="DE35" i="25"/>
  <c r="DE46" i="25" s="1"/>
  <c r="DE26" i="25"/>
  <c r="DD53" i="25"/>
  <c r="DD55" i="25"/>
  <c r="DD64" i="25" s="1"/>
  <c r="DD47" i="25"/>
  <c r="DD25" i="27" s="1"/>
  <c r="DE13" i="27"/>
  <c r="DE13" i="26"/>
  <c r="DF5" i="27"/>
  <c r="DF5" i="26"/>
  <c r="DF21" i="26" s="1"/>
  <c r="DC57" i="25"/>
  <c r="DC62" i="25"/>
  <c r="DC66" i="25" s="1"/>
  <c r="DC26" i="27" s="1"/>
  <c r="DF5" i="23"/>
  <c r="DF5" i="25"/>
  <c r="DE14" i="23"/>
  <c r="DE14" i="25"/>
  <c r="DE13" i="23"/>
  <c r="DE13" i="25"/>
  <c r="DE86" i="20"/>
  <c r="DE95" i="20"/>
  <c r="AY61" i="20"/>
  <c r="AY64" i="20" s="1"/>
  <c r="DE28" i="20"/>
  <c r="DE40" i="20" s="1"/>
  <c r="DE27" i="20"/>
  <c r="DE39" i="20" s="1"/>
  <c r="DE24" i="20"/>
  <c r="DE36" i="20" s="1"/>
  <c r="DE25" i="20"/>
  <c r="DE37" i="20" s="1"/>
  <c r="DE22" i="20"/>
  <c r="DE34" i="20" s="1"/>
  <c r="DE26" i="20"/>
  <c r="DE38" i="20" s="1"/>
  <c r="DE21" i="20"/>
  <c r="DE33" i="20" s="1"/>
  <c r="DE19" i="20"/>
  <c r="DE31" i="20" s="1"/>
  <c r="DE23" i="20"/>
  <c r="DE35" i="20" s="1"/>
  <c r="DE103" i="20" s="1"/>
  <c r="DE29" i="23" s="1"/>
  <c r="DE20" i="20"/>
  <c r="DE32" i="20" s="1"/>
  <c r="DF5" i="20"/>
  <c r="DF5" i="19"/>
  <c r="DE14" i="20"/>
  <c r="DE14" i="19"/>
  <c r="DE13" i="20"/>
  <c r="DE13" i="19"/>
  <c r="DF6" i="3"/>
  <c r="DF10" i="3"/>
  <c r="DF11" i="3"/>
  <c r="DG4" i="3"/>
  <c r="DF7" i="3"/>
  <c r="DE15" i="3"/>
  <c r="DD56" i="25" l="1"/>
  <c r="DD65" i="25" s="1"/>
  <c r="DC27" i="27"/>
  <c r="DC58" i="23"/>
  <c r="DC68" i="23" s="1"/>
  <c r="DC70" i="23" s="1"/>
  <c r="AZ49" i="20"/>
  <c r="AZ53" i="20" s="1"/>
  <c r="AZ55" i="20" s="1"/>
  <c r="AZ56" i="20" s="1"/>
  <c r="DE23" i="25"/>
  <c r="DE50" i="25" s="1"/>
  <c r="DF22" i="26"/>
  <c r="DF23" i="26"/>
  <c r="DF24" i="26" s="1"/>
  <c r="DG4" i="27"/>
  <c r="DG4" i="26"/>
  <c r="DE15" i="27"/>
  <c r="DE15" i="26"/>
  <c r="DF10" i="27"/>
  <c r="DF10" i="26"/>
  <c r="DE36" i="25"/>
  <c r="DE43" i="25"/>
  <c r="DE47" i="25" s="1"/>
  <c r="DE25" i="27" s="1"/>
  <c r="DF11" i="27"/>
  <c r="DF11" i="26"/>
  <c r="DF7" i="27"/>
  <c r="DF7" i="26"/>
  <c r="DF35" i="26" s="1"/>
  <c r="DF6" i="27"/>
  <c r="DF6" i="26"/>
  <c r="DD62" i="25"/>
  <c r="DD66" i="25" s="1"/>
  <c r="DD26" i="27" s="1"/>
  <c r="DD27" i="27" s="1"/>
  <c r="DG4" i="23"/>
  <c r="DG4" i="25"/>
  <c r="DG38" i="25" s="1"/>
  <c r="DF11" i="23"/>
  <c r="DF11" i="25"/>
  <c r="DF7" i="23"/>
  <c r="DF7" i="25"/>
  <c r="DF6" i="23"/>
  <c r="DF6" i="25"/>
  <c r="DE15" i="23"/>
  <c r="DE15" i="25"/>
  <c r="DF10" i="23"/>
  <c r="DF10" i="25"/>
  <c r="DF39" i="25" s="1"/>
  <c r="AZ23" i="23"/>
  <c r="AZ104" i="20"/>
  <c r="AY62" i="20"/>
  <c r="DF75" i="20"/>
  <c r="DE41" i="20"/>
  <c r="DE46" i="20" s="1"/>
  <c r="DE15" i="20"/>
  <c r="DE15" i="19"/>
  <c r="DF10" i="20"/>
  <c r="DF10" i="19"/>
  <c r="DF7" i="20"/>
  <c r="DF7" i="19"/>
  <c r="DF6" i="20"/>
  <c r="DF85" i="20" s="1"/>
  <c r="DF86" i="20" s="1"/>
  <c r="DF6" i="19"/>
  <c r="DG4" i="20"/>
  <c r="DG91" i="20" s="1"/>
  <c r="DG93" i="20" s="1"/>
  <c r="DG4" i="19"/>
  <c r="DF11" i="20"/>
  <c r="DF11" i="19"/>
  <c r="DF13" i="3"/>
  <c r="DG5" i="3"/>
  <c r="DF14" i="3"/>
  <c r="DD57" i="25" l="1"/>
  <c r="DD67" i="23"/>
  <c r="DC74" i="23"/>
  <c r="DC75" i="23" s="1"/>
  <c r="DC69" i="23"/>
  <c r="DD58" i="23"/>
  <c r="DD68" i="23" s="1"/>
  <c r="DD70" i="23" s="1"/>
  <c r="DE27" i="25"/>
  <c r="DE24" i="27" s="1"/>
  <c r="DE57" i="23" s="1"/>
  <c r="DE62" i="23" s="1"/>
  <c r="DE64" i="23" s="1"/>
  <c r="DF40" i="23"/>
  <c r="DF48" i="23"/>
  <c r="DF36" i="26"/>
  <c r="DF14" i="27"/>
  <c r="DF14" i="26"/>
  <c r="DF40" i="25"/>
  <c r="DF26" i="25"/>
  <c r="DF20" i="25"/>
  <c r="DF21" i="25" s="1"/>
  <c r="DF35" i="25"/>
  <c r="DF22" i="25"/>
  <c r="DF34" i="25"/>
  <c r="DF32" i="25"/>
  <c r="DF33" i="25"/>
  <c r="DG5" i="27"/>
  <c r="DG5" i="26"/>
  <c r="DG21" i="26" s="1"/>
  <c r="DG22" i="26" s="1"/>
  <c r="DF13" i="27"/>
  <c r="DF13" i="26"/>
  <c r="DE56" i="25"/>
  <c r="DE65" i="25" s="1"/>
  <c r="DE55" i="25"/>
  <c r="DE64" i="25" s="1"/>
  <c r="DE54" i="25"/>
  <c r="DE63" i="25" s="1"/>
  <c r="DE53" i="25"/>
  <c r="DG5" i="23"/>
  <c r="DG5" i="25"/>
  <c r="DF13" i="23"/>
  <c r="DF13" i="25"/>
  <c r="DF14" i="23"/>
  <c r="DF14" i="25"/>
  <c r="AZ58" i="20"/>
  <c r="AZ78" i="20" s="1"/>
  <c r="AZ79" i="20" s="1"/>
  <c r="DF95" i="20"/>
  <c r="AZ69" i="20"/>
  <c r="AZ70" i="20" s="1"/>
  <c r="BA68" i="20" s="1"/>
  <c r="BA72" i="20" s="1"/>
  <c r="DF27" i="20"/>
  <c r="DF39" i="20" s="1"/>
  <c r="DF28" i="20"/>
  <c r="DF40" i="20" s="1"/>
  <c r="DF26" i="20"/>
  <c r="DF38" i="20" s="1"/>
  <c r="DF23" i="20"/>
  <c r="DF35" i="20" s="1"/>
  <c r="DF103" i="20" s="1"/>
  <c r="DF29" i="23" s="1"/>
  <c r="DF21" i="20"/>
  <c r="DF33" i="20" s="1"/>
  <c r="DF24" i="20"/>
  <c r="DF36" i="20" s="1"/>
  <c r="DF25" i="20"/>
  <c r="DF37" i="20" s="1"/>
  <c r="DF20" i="20"/>
  <c r="DF32" i="20" s="1"/>
  <c r="DF22" i="20"/>
  <c r="DF34" i="20" s="1"/>
  <c r="DF19" i="20"/>
  <c r="DF31" i="20" s="1"/>
  <c r="DF14" i="20"/>
  <c r="DF14" i="19"/>
  <c r="DG5" i="20"/>
  <c r="DG5" i="19"/>
  <c r="DF13" i="20"/>
  <c r="DF13" i="19"/>
  <c r="DG7" i="3"/>
  <c r="DF15" i="3"/>
  <c r="DH4" i="3"/>
  <c r="DG11" i="3"/>
  <c r="DG10" i="3"/>
  <c r="DG6" i="3"/>
  <c r="DE73" i="23" l="1"/>
  <c r="DF61" i="23"/>
  <c r="DE63" i="23"/>
  <c r="DE67" i="23"/>
  <c r="DD74" i="23"/>
  <c r="DD75" i="23" s="1"/>
  <c r="DD69" i="23"/>
  <c r="DF44" i="25"/>
  <c r="DF46" i="25"/>
  <c r="DF45" i="25"/>
  <c r="DG10" i="27"/>
  <c r="DG10" i="26"/>
  <c r="DG11" i="27"/>
  <c r="DG11" i="26"/>
  <c r="DH4" i="27"/>
  <c r="DH4" i="26"/>
  <c r="DE57" i="25"/>
  <c r="DE62" i="25"/>
  <c r="DE66" i="25" s="1"/>
  <c r="DE26" i="27" s="1"/>
  <c r="DG7" i="27"/>
  <c r="DG7" i="26"/>
  <c r="DG35" i="26" s="1"/>
  <c r="DG23" i="26"/>
  <c r="DG24" i="26" s="1"/>
  <c r="DG6" i="27"/>
  <c r="DG6" i="26"/>
  <c r="DF15" i="27"/>
  <c r="DF15" i="26"/>
  <c r="AZ80" i="20"/>
  <c r="BA77" i="20" s="1"/>
  <c r="BA88" i="20" s="1"/>
  <c r="BA47" i="20" s="1"/>
  <c r="AZ29" i="26"/>
  <c r="DF36" i="25"/>
  <c r="DF43" i="25"/>
  <c r="DF23" i="25"/>
  <c r="DF59" i="25"/>
  <c r="DH4" i="23"/>
  <c r="DH4" i="25"/>
  <c r="DH38" i="25" s="1"/>
  <c r="DF15" i="23"/>
  <c r="DF15" i="25"/>
  <c r="DG10" i="23"/>
  <c r="DG10" i="25"/>
  <c r="DG39" i="25" s="1"/>
  <c r="DG7" i="23"/>
  <c r="DG7" i="25"/>
  <c r="DG6" i="23"/>
  <c r="DG48" i="23" s="1"/>
  <c r="DG6" i="25"/>
  <c r="DG11" i="23"/>
  <c r="DG11" i="25"/>
  <c r="AZ59" i="20"/>
  <c r="AZ61" i="20" s="1"/>
  <c r="AZ62" i="20" s="1"/>
  <c r="DG75" i="20"/>
  <c r="DF41" i="20"/>
  <c r="DF46" i="20" s="1"/>
  <c r="DH4" i="19"/>
  <c r="DH4" i="20"/>
  <c r="DH91" i="20" s="1"/>
  <c r="DH93" i="20" s="1"/>
  <c r="DG6" i="20"/>
  <c r="DG85" i="20" s="1"/>
  <c r="DG6" i="19"/>
  <c r="DF15" i="20"/>
  <c r="DF15" i="19"/>
  <c r="DG10" i="20"/>
  <c r="DG10" i="19"/>
  <c r="DG7" i="20"/>
  <c r="DG7" i="19"/>
  <c r="DG11" i="20"/>
  <c r="DG11" i="19"/>
  <c r="DG14" i="3"/>
  <c r="DG13" i="3"/>
  <c r="DH5" i="3"/>
  <c r="DG36" i="26" l="1"/>
  <c r="DG95" i="20"/>
  <c r="DE27" i="27"/>
  <c r="DE58" i="23"/>
  <c r="DE68" i="23" s="1"/>
  <c r="DE70" i="23" s="1"/>
  <c r="DG40" i="23"/>
  <c r="BA82" i="20"/>
  <c r="BA96" i="20" s="1"/>
  <c r="BA98" i="20" s="1"/>
  <c r="BA48" i="20" s="1"/>
  <c r="BA49" i="20" s="1"/>
  <c r="BA53" i="20" s="1"/>
  <c r="DF47" i="25"/>
  <c r="DF25" i="27" s="1"/>
  <c r="DG40" i="25"/>
  <c r="DG59" i="25" s="1"/>
  <c r="DG26" i="25"/>
  <c r="DG13" i="27"/>
  <c r="DG13" i="26"/>
  <c r="DG14" i="27"/>
  <c r="DG14" i="26"/>
  <c r="DH5" i="27"/>
  <c r="DH5" i="26"/>
  <c r="DH21" i="26" s="1"/>
  <c r="DG35" i="25"/>
  <c r="DG46" i="25" s="1"/>
  <c r="DG34" i="25"/>
  <c r="DG20" i="25"/>
  <c r="DG21" i="25" s="1"/>
  <c r="DG22" i="25"/>
  <c r="DG32" i="25"/>
  <c r="DG33" i="25"/>
  <c r="DF50" i="25"/>
  <c r="DF27" i="25"/>
  <c r="DF24" i="27" s="1"/>
  <c r="DF57" i="23" s="1"/>
  <c r="DF62" i="23" s="1"/>
  <c r="DF64" i="23" s="1"/>
  <c r="DG13" i="23"/>
  <c r="DG13" i="25"/>
  <c r="DG14" i="23"/>
  <c r="DG14" i="25"/>
  <c r="DH5" i="23"/>
  <c r="DH5" i="25"/>
  <c r="DG86" i="20"/>
  <c r="AZ64" i="20"/>
  <c r="BA102" i="20"/>
  <c r="DG28" i="20"/>
  <c r="DG40" i="20" s="1"/>
  <c r="DG25" i="20"/>
  <c r="DG37" i="20" s="1"/>
  <c r="DG26" i="20"/>
  <c r="DG38" i="20" s="1"/>
  <c r="DG20" i="20"/>
  <c r="DG32" i="20" s="1"/>
  <c r="DG27" i="20"/>
  <c r="DG39" i="20" s="1"/>
  <c r="DG21" i="20"/>
  <c r="DG33" i="20" s="1"/>
  <c r="DG24" i="20"/>
  <c r="DG36" i="20" s="1"/>
  <c r="DG23" i="20"/>
  <c r="DG35" i="20" s="1"/>
  <c r="DG103" i="20" s="1"/>
  <c r="DG29" i="23" s="1"/>
  <c r="DG19" i="20"/>
  <c r="DG31" i="20" s="1"/>
  <c r="DG22" i="20"/>
  <c r="DG34" i="20" s="1"/>
  <c r="DG14" i="20"/>
  <c r="DG14" i="19"/>
  <c r="DH5" i="20"/>
  <c r="DH5" i="19"/>
  <c r="DG13" i="20"/>
  <c r="DG13" i="19"/>
  <c r="DG15" i="3"/>
  <c r="DH6" i="3"/>
  <c r="DI4" i="3"/>
  <c r="DH10" i="3"/>
  <c r="DH11" i="3"/>
  <c r="DH7" i="3"/>
  <c r="DG61" i="23" l="1"/>
  <c r="DF63" i="23"/>
  <c r="DF73" i="23"/>
  <c r="DF67" i="23"/>
  <c r="DE69" i="23"/>
  <c r="DE74" i="23"/>
  <c r="DE75" i="23" s="1"/>
  <c r="DH23" i="26"/>
  <c r="DH24" i="26" s="1"/>
  <c r="DH22" i="26"/>
  <c r="DG44" i="25"/>
  <c r="DG45" i="25"/>
  <c r="DH6" i="27"/>
  <c r="DH6" i="26"/>
  <c r="DH11" i="27"/>
  <c r="DH11" i="26"/>
  <c r="DG36" i="25"/>
  <c r="DG43" i="25"/>
  <c r="DI4" i="27"/>
  <c r="DI4" i="26"/>
  <c r="DF56" i="25"/>
  <c r="DF65" i="25" s="1"/>
  <c r="DF55" i="25"/>
  <c r="DF64" i="25" s="1"/>
  <c r="DF54" i="25"/>
  <c r="DF63" i="25" s="1"/>
  <c r="DF53" i="25"/>
  <c r="DG23" i="25"/>
  <c r="DH7" i="27"/>
  <c r="DH7" i="26"/>
  <c r="DH35" i="26" s="1"/>
  <c r="DG15" i="27"/>
  <c r="DG15" i="26"/>
  <c r="DH10" i="27"/>
  <c r="DH10" i="26"/>
  <c r="DH7" i="23"/>
  <c r="DH7" i="25"/>
  <c r="DG15" i="23"/>
  <c r="DG15" i="25"/>
  <c r="DH6" i="23"/>
  <c r="DH6" i="25"/>
  <c r="DH11" i="23"/>
  <c r="DH11" i="25"/>
  <c r="DH10" i="23"/>
  <c r="DH10" i="25"/>
  <c r="DH39" i="25" s="1"/>
  <c r="DI4" i="23"/>
  <c r="DI4" i="25"/>
  <c r="DI38" i="25" s="1"/>
  <c r="DH75" i="20"/>
  <c r="BA55" i="20"/>
  <c r="BA23" i="23"/>
  <c r="BA104" i="20"/>
  <c r="DG41" i="20"/>
  <c r="DG46" i="20" s="1"/>
  <c r="DH7" i="20"/>
  <c r="DH7" i="19"/>
  <c r="DH6" i="20"/>
  <c r="DH85" i="20" s="1"/>
  <c r="DH6" i="19"/>
  <c r="DH11" i="20"/>
  <c r="DH11" i="19"/>
  <c r="DG15" i="20"/>
  <c r="DG15" i="19"/>
  <c r="DH10" i="20"/>
  <c r="DH10" i="19"/>
  <c r="DI4" i="20"/>
  <c r="DI91" i="20" s="1"/>
  <c r="DI93" i="20" s="1"/>
  <c r="DI4" i="19"/>
  <c r="DH13" i="3"/>
  <c r="DH14" i="3"/>
  <c r="DI5" i="3"/>
  <c r="DH40" i="25" l="1"/>
  <c r="DH26" i="25"/>
  <c r="DH40" i="23"/>
  <c r="DH48" i="23"/>
  <c r="DG47" i="25"/>
  <c r="DG25" i="27" s="1"/>
  <c r="DG50" i="25"/>
  <c r="DG27" i="25"/>
  <c r="DG24" i="27" s="1"/>
  <c r="DG57" i="23" s="1"/>
  <c r="DG62" i="23" s="1"/>
  <c r="DG64" i="23" s="1"/>
  <c r="DI5" i="27"/>
  <c r="DI5" i="26"/>
  <c r="DI21" i="26" s="1"/>
  <c r="DF57" i="25"/>
  <c r="DF62" i="25"/>
  <c r="DF66" i="25" s="1"/>
  <c r="DF26" i="27" s="1"/>
  <c r="DH13" i="27"/>
  <c r="DH13" i="26"/>
  <c r="DH59" i="25"/>
  <c r="DH22" i="25"/>
  <c r="DH20" i="25"/>
  <c r="DH21" i="25" s="1"/>
  <c r="DH32" i="25"/>
  <c r="DH33" i="25"/>
  <c r="DH34" i="25"/>
  <c r="DH45" i="25" s="1"/>
  <c r="DH35" i="25"/>
  <c r="DH46" i="25" s="1"/>
  <c r="DH14" i="27"/>
  <c r="DH14" i="26"/>
  <c r="DH36" i="26"/>
  <c r="DH86" i="20"/>
  <c r="DI5" i="23"/>
  <c r="DI5" i="25"/>
  <c r="DH14" i="23"/>
  <c r="DH14" i="25"/>
  <c r="DH13" i="23"/>
  <c r="DH13" i="25"/>
  <c r="BA69" i="20"/>
  <c r="BA70" i="20" s="1"/>
  <c r="BB68" i="20" s="1"/>
  <c r="BB72" i="20" s="1"/>
  <c r="DH95" i="20"/>
  <c r="BA56" i="20"/>
  <c r="DH28" i="20"/>
  <c r="DH40" i="20" s="1"/>
  <c r="DH27" i="20"/>
  <c r="DH39" i="20" s="1"/>
  <c r="DH24" i="20"/>
  <c r="DH36" i="20" s="1"/>
  <c r="DH23" i="20"/>
  <c r="DH35" i="20" s="1"/>
  <c r="DH103" i="20" s="1"/>
  <c r="DH29" i="23" s="1"/>
  <c r="DH22" i="20"/>
  <c r="DH34" i="20" s="1"/>
  <c r="DH26" i="20"/>
  <c r="DH38" i="20" s="1"/>
  <c r="DH25" i="20"/>
  <c r="DH37" i="20" s="1"/>
  <c r="DH21" i="20"/>
  <c r="DH33" i="20" s="1"/>
  <c r="DH20" i="20"/>
  <c r="DH32" i="20" s="1"/>
  <c r="DH19" i="20"/>
  <c r="DH31" i="20" s="1"/>
  <c r="DI5" i="20"/>
  <c r="DI5" i="19"/>
  <c r="DH14" i="20"/>
  <c r="DH14" i="19"/>
  <c r="DH13" i="20"/>
  <c r="DH13" i="19"/>
  <c r="DI7" i="3"/>
  <c r="DH15" i="3"/>
  <c r="DJ4" i="3"/>
  <c r="DI10" i="3"/>
  <c r="DI11" i="3"/>
  <c r="DI6" i="3"/>
  <c r="DH44" i="25" l="1"/>
  <c r="DF27" i="27"/>
  <c r="DF58" i="23"/>
  <c r="DF68" i="23" s="1"/>
  <c r="DF70" i="23" s="1"/>
  <c r="DH61" i="23"/>
  <c r="DG73" i="23"/>
  <c r="DG63" i="23"/>
  <c r="DH23" i="25"/>
  <c r="DH50" i="25" s="1"/>
  <c r="DI11" i="27"/>
  <c r="DI11" i="26"/>
  <c r="DH27" i="25"/>
  <c r="DH24" i="27" s="1"/>
  <c r="DH57" i="23" s="1"/>
  <c r="DH62" i="23" s="1"/>
  <c r="DH64" i="23" s="1"/>
  <c r="DI10" i="27"/>
  <c r="DI10" i="26"/>
  <c r="DI6" i="27"/>
  <c r="DI6" i="26"/>
  <c r="DH15" i="27"/>
  <c r="DH15" i="26"/>
  <c r="DI22" i="26"/>
  <c r="DH36" i="25"/>
  <c r="DH43" i="25"/>
  <c r="DH47" i="25" s="1"/>
  <c r="DH25" i="27" s="1"/>
  <c r="DI23" i="26"/>
  <c r="DI24" i="26" s="1"/>
  <c r="DI7" i="27"/>
  <c r="DI7" i="26"/>
  <c r="DI35" i="26" s="1"/>
  <c r="DJ4" i="27"/>
  <c r="DJ4" i="26"/>
  <c r="DG53" i="25"/>
  <c r="DG55" i="25"/>
  <c r="DG64" i="25" s="1"/>
  <c r="DG54" i="25"/>
  <c r="DG63" i="25" s="1"/>
  <c r="DG56" i="25"/>
  <c r="DG65" i="25" s="1"/>
  <c r="DH15" i="23"/>
  <c r="DH15" i="25"/>
  <c r="DI11" i="23"/>
  <c r="DI11" i="25"/>
  <c r="DI7" i="23"/>
  <c r="DI7" i="25"/>
  <c r="DJ4" i="23"/>
  <c r="DJ4" i="25"/>
  <c r="DJ38" i="25" s="1"/>
  <c r="DI6" i="23"/>
  <c r="DI6" i="25"/>
  <c r="DI26" i="25" s="1"/>
  <c r="DI10" i="23"/>
  <c r="DI10" i="25"/>
  <c r="DI39" i="25" s="1"/>
  <c r="DI75" i="20"/>
  <c r="BA58" i="20"/>
  <c r="DH41" i="20"/>
  <c r="DH46" i="20" s="1"/>
  <c r="DJ4" i="20"/>
  <c r="DJ91" i="20" s="1"/>
  <c r="DJ93" i="20" s="1"/>
  <c r="DJ4" i="19"/>
  <c r="DI6" i="20"/>
  <c r="DI85" i="20" s="1"/>
  <c r="DI6" i="19"/>
  <c r="DH15" i="20"/>
  <c r="DH15" i="19"/>
  <c r="DI11" i="20"/>
  <c r="DI11" i="19"/>
  <c r="DI7" i="20"/>
  <c r="DI7" i="19"/>
  <c r="DI10" i="20"/>
  <c r="DI10" i="19"/>
  <c r="DI14" i="3"/>
  <c r="DJ5" i="3"/>
  <c r="DI13" i="3"/>
  <c r="DI95" i="20" l="1"/>
  <c r="DH63" i="23"/>
  <c r="DG67" i="23"/>
  <c r="DF69" i="23"/>
  <c r="DF74" i="23"/>
  <c r="DF75" i="23" s="1"/>
  <c r="DI61" i="23"/>
  <c r="DH73" i="23"/>
  <c r="DI40" i="23"/>
  <c r="DI48" i="23"/>
  <c r="DI13" i="27"/>
  <c r="DI13" i="26"/>
  <c r="DI20" i="25"/>
  <c r="DI21" i="25" s="1"/>
  <c r="DI22" i="25"/>
  <c r="DI35" i="25"/>
  <c r="DI33" i="25"/>
  <c r="DI34" i="25"/>
  <c r="DI32" i="25"/>
  <c r="DJ5" i="27"/>
  <c r="DJ5" i="26"/>
  <c r="DJ21" i="26" s="1"/>
  <c r="DG57" i="25"/>
  <c r="DG62" i="25"/>
  <c r="DG66" i="25" s="1"/>
  <c r="DG26" i="27" s="1"/>
  <c r="DI14" i="27"/>
  <c r="DI14" i="26"/>
  <c r="DH53" i="25"/>
  <c r="DH56" i="25"/>
  <c r="DH65" i="25" s="1"/>
  <c r="DH55" i="25"/>
  <c r="DH64" i="25" s="1"/>
  <c r="DH54" i="25"/>
  <c r="DH63" i="25" s="1"/>
  <c r="DI36" i="26"/>
  <c r="DI40" i="25"/>
  <c r="DI14" i="23"/>
  <c r="DI14" i="25"/>
  <c r="DI13" i="23"/>
  <c r="DI13" i="25"/>
  <c r="DJ5" i="23"/>
  <c r="DJ5" i="25"/>
  <c r="DI86" i="20"/>
  <c r="BA78" i="20"/>
  <c r="BA79" i="20" s="1"/>
  <c r="BA59" i="20"/>
  <c r="BA61" i="20" s="1"/>
  <c r="BA62" i="20" s="1"/>
  <c r="DI28" i="20"/>
  <c r="DI40" i="20" s="1"/>
  <c r="DI24" i="20"/>
  <c r="DI36" i="20" s="1"/>
  <c r="DI27" i="20"/>
  <c r="DI39" i="20" s="1"/>
  <c r="DI23" i="20"/>
  <c r="DI35" i="20" s="1"/>
  <c r="DI103" i="20" s="1"/>
  <c r="DI29" i="23" s="1"/>
  <c r="DI22" i="20"/>
  <c r="DI34" i="20" s="1"/>
  <c r="DI25" i="20"/>
  <c r="DI37" i="20" s="1"/>
  <c r="DI21" i="20"/>
  <c r="DI33" i="20" s="1"/>
  <c r="DI19" i="20"/>
  <c r="DI31" i="20" s="1"/>
  <c r="DI26" i="20"/>
  <c r="DI38" i="20" s="1"/>
  <c r="DI20" i="20"/>
  <c r="DI32" i="20" s="1"/>
  <c r="DI13" i="20"/>
  <c r="DI13" i="19"/>
  <c r="DJ5" i="20"/>
  <c r="DJ5" i="19"/>
  <c r="DI14" i="20"/>
  <c r="DI14" i="19"/>
  <c r="DI15" i="3"/>
  <c r="DJ7" i="3"/>
  <c r="DK4" i="3"/>
  <c r="DJ10" i="3"/>
  <c r="DJ11" i="3"/>
  <c r="DJ6" i="3"/>
  <c r="DG27" i="27" l="1"/>
  <c r="DG58" i="23"/>
  <c r="DG68" i="23" s="1"/>
  <c r="DG70" i="23" s="1"/>
  <c r="DJ23" i="26"/>
  <c r="DJ24" i="26" s="1"/>
  <c r="DJ22" i="26"/>
  <c r="DK4" i="27"/>
  <c r="DK4" i="26"/>
  <c r="DJ6" i="27"/>
  <c r="DJ6" i="26"/>
  <c r="DJ10" i="27"/>
  <c r="DJ10" i="26"/>
  <c r="DI45" i="25"/>
  <c r="DI23" i="25"/>
  <c r="BA80" i="20"/>
  <c r="BB77" i="20" s="1"/>
  <c r="BB82" i="20" s="1"/>
  <c r="BB96" i="20" s="1"/>
  <c r="BB98" i="20" s="1"/>
  <c r="BB48" i="20" s="1"/>
  <c r="BA29" i="26"/>
  <c r="DI59" i="25"/>
  <c r="DI44" i="25"/>
  <c r="DJ7" i="27"/>
  <c r="DJ7" i="26"/>
  <c r="DJ35" i="26" s="1"/>
  <c r="DH57" i="25"/>
  <c r="DH62" i="25"/>
  <c r="DH66" i="25" s="1"/>
  <c r="DH26" i="27" s="1"/>
  <c r="DI46" i="25"/>
  <c r="DJ11" i="27"/>
  <c r="DJ11" i="26"/>
  <c r="DI15" i="27"/>
  <c r="DI15" i="26"/>
  <c r="DI36" i="25"/>
  <c r="DI43" i="25"/>
  <c r="DJ6" i="23"/>
  <c r="DJ6" i="25"/>
  <c r="DJ11" i="23"/>
  <c r="DJ11" i="25"/>
  <c r="DI15" i="23"/>
  <c r="DI15" i="25"/>
  <c r="DK4" i="23"/>
  <c r="DK4" i="25"/>
  <c r="DK38" i="25" s="1"/>
  <c r="DJ7" i="23"/>
  <c r="DJ7" i="25"/>
  <c r="DJ10" i="23"/>
  <c r="DJ10" i="25"/>
  <c r="DJ39" i="25" s="1"/>
  <c r="BA64" i="20"/>
  <c r="DJ75" i="20"/>
  <c r="DI41" i="20"/>
  <c r="DI46" i="20" s="1"/>
  <c r="DJ11" i="20"/>
  <c r="DJ11" i="19"/>
  <c r="DI15" i="20"/>
  <c r="DI15" i="19"/>
  <c r="DJ10" i="19"/>
  <c r="DJ10" i="20"/>
  <c r="DK4" i="20"/>
  <c r="DK91" i="20" s="1"/>
  <c r="DK93" i="20" s="1"/>
  <c r="DK4" i="19"/>
  <c r="DJ6" i="20"/>
  <c r="DJ85" i="20" s="1"/>
  <c r="DJ6" i="19"/>
  <c r="DJ7" i="20"/>
  <c r="DJ7" i="19"/>
  <c r="DJ14" i="3"/>
  <c r="DK5" i="3"/>
  <c r="DJ13" i="3"/>
  <c r="DJ36" i="26" l="1"/>
  <c r="DH67" i="23"/>
  <c r="DG74" i="23"/>
  <c r="DG75" i="23" s="1"/>
  <c r="DG69" i="23"/>
  <c r="DH27" i="27"/>
  <c r="DH58" i="23"/>
  <c r="DH68" i="23" s="1"/>
  <c r="DH70" i="23" s="1"/>
  <c r="DJ48" i="23"/>
  <c r="DJ40" i="23"/>
  <c r="DJ95" i="20"/>
  <c r="DJ40" i="25"/>
  <c r="DJ59" i="25" s="1"/>
  <c r="DI47" i="25"/>
  <c r="DI25" i="27" s="1"/>
  <c r="BB88" i="20"/>
  <c r="BB47" i="20" s="1"/>
  <c r="BB49" i="20" s="1"/>
  <c r="BB53" i="20" s="1"/>
  <c r="DJ13" i="27"/>
  <c r="DJ13" i="26"/>
  <c r="DI50" i="25"/>
  <c r="DI27" i="25"/>
  <c r="DI24" i="27" s="1"/>
  <c r="DI57" i="23" s="1"/>
  <c r="DI62" i="23" s="1"/>
  <c r="DI64" i="23" s="1"/>
  <c r="DJ14" i="27"/>
  <c r="DJ14" i="26"/>
  <c r="DJ20" i="25"/>
  <c r="DJ21" i="25" s="1"/>
  <c r="DJ22" i="25"/>
  <c r="DJ33" i="25"/>
  <c r="DJ35" i="25"/>
  <c r="DJ34" i="25"/>
  <c r="DJ32" i="25"/>
  <c r="DJ26" i="25"/>
  <c r="DK5" i="27"/>
  <c r="DK5" i="26"/>
  <c r="DK21" i="26" s="1"/>
  <c r="DJ13" i="23"/>
  <c r="DJ13" i="25"/>
  <c r="DK5" i="23"/>
  <c r="DK5" i="25"/>
  <c r="DJ14" i="23"/>
  <c r="DJ14" i="25"/>
  <c r="DJ86" i="20"/>
  <c r="DJ27" i="20"/>
  <c r="DJ39" i="20" s="1"/>
  <c r="DJ26" i="20"/>
  <c r="DJ38" i="20" s="1"/>
  <c r="DJ23" i="20"/>
  <c r="DJ35" i="20" s="1"/>
  <c r="DJ103" i="20" s="1"/>
  <c r="DJ29" i="23" s="1"/>
  <c r="DJ25" i="20"/>
  <c r="DJ37" i="20" s="1"/>
  <c r="DJ24" i="20"/>
  <c r="DJ36" i="20" s="1"/>
  <c r="DJ28" i="20"/>
  <c r="DJ40" i="20" s="1"/>
  <c r="DJ22" i="20"/>
  <c r="DJ34" i="20" s="1"/>
  <c r="DJ20" i="20"/>
  <c r="DJ32" i="20" s="1"/>
  <c r="DJ19" i="20"/>
  <c r="DJ31" i="20" s="1"/>
  <c r="DJ21" i="20"/>
  <c r="DJ33" i="20" s="1"/>
  <c r="DJ13" i="20"/>
  <c r="DJ13" i="19"/>
  <c r="DK5" i="20"/>
  <c r="DK5" i="19"/>
  <c r="DJ14" i="20"/>
  <c r="DJ14" i="19"/>
  <c r="DJ15" i="3"/>
  <c r="DK10" i="3"/>
  <c r="DL4" i="3"/>
  <c r="DK11" i="3"/>
  <c r="DK7" i="3"/>
  <c r="DK6" i="3"/>
  <c r="DJ46" i="25" l="1"/>
  <c r="DJ61" i="23"/>
  <c r="DI63" i="23"/>
  <c r="DI73" i="23"/>
  <c r="DI67" i="23"/>
  <c r="DH69" i="23"/>
  <c r="DH74" i="23"/>
  <c r="DH75" i="23" s="1"/>
  <c r="DJ44" i="25"/>
  <c r="BB102" i="20"/>
  <c r="BB104" i="20" s="1"/>
  <c r="DJ45" i="25"/>
  <c r="DK23" i="26"/>
  <c r="DK24" i="26" s="1"/>
  <c r="DK22" i="26"/>
  <c r="DK7" i="27"/>
  <c r="DK7" i="26"/>
  <c r="DK35" i="26" s="1"/>
  <c r="DJ23" i="25"/>
  <c r="DI56" i="25"/>
  <c r="DI65" i="25" s="1"/>
  <c r="DI55" i="25"/>
  <c r="DI64" i="25" s="1"/>
  <c r="DI54" i="25"/>
  <c r="DI63" i="25" s="1"/>
  <c r="DI53" i="25"/>
  <c r="DL4" i="27"/>
  <c r="DL4" i="26"/>
  <c r="DK6" i="27"/>
  <c r="DK6" i="26"/>
  <c r="DK10" i="27"/>
  <c r="DK10" i="26"/>
  <c r="DJ36" i="25"/>
  <c r="DJ43" i="25"/>
  <c r="DJ15" i="27"/>
  <c r="DJ15" i="26"/>
  <c r="DK11" i="27"/>
  <c r="DK11" i="26"/>
  <c r="DK6" i="23"/>
  <c r="DK6" i="25"/>
  <c r="DJ15" i="23"/>
  <c r="DJ15" i="25"/>
  <c r="DL4" i="23"/>
  <c r="DL4" i="25"/>
  <c r="DL38" i="25" s="1"/>
  <c r="DK10" i="23"/>
  <c r="DK10" i="25"/>
  <c r="DK39" i="25" s="1"/>
  <c r="DK7" i="23"/>
  <c r="DK7" i="25"/>
  <c r="DK11" i="23"/>
  <c r="DK11" i="25"/>
  <c r="DK75" i="20"/>
  <c r="BB55" i="20"/>
  <c r="BB69" i="20" s="1"/>
  <c r="BB70" i="20" s="1"/>
  <c r="BC68" i="20" s="1"/>
  <c r="BC72" i="20" s="1"/>
  <c r="DJ41" i="20"/>
  <c r="DJ46" i="20" s="1"/>
  <c r="DK7" i="20"/>
  <c r="DK7" i="19"/>
  <c r="DJ15" i="20"/>
  <c r="DJ15" i="19"/>
  <c r="DK11" i="19"/>
  <c r="DK11" i="20"/>
  <c r="DL4" i="20"/>
  <c r="DL91" i="20" s="1"/>
  <c r="DL93" i="20" s="1"/>
  <c r="DL4" i="19"/>
  <c r="DK6" i="20"/>
  <c r="DK85" i="20" s="1"/>
  <c r="DK6" i="19"/>
  <c r="DK10" i="20"/>
  <c r="DK10" i="19"/>
  <c r="DL5" i="3"/>
  <c r="DK13" i="3"/>
  <c r="DK14" i="3"/>
  <c r="BB23" i="23" l="1"/>
  <c r="DK48" i="23"/>
  <c r="DJ47" i="25"/>
  <c r="DJ25" i="27" s="1"/>
  <c r="DK40" i="23"/>
  <c r="DK36" i="26"/>
  <c r="DK40" i="25"/>
  <c r="DK59" i="25" s="1"/>
  <c r="DK14" i="27"/>
  <c r="DK14" i="26"/>
  <c r="DK13" i="27"/>
  <c r="DK13" i="26"/>
  <c r="DI57" i="25"/>
  <c r="DI62" i="25"/>
  <c r="DI66" i="25" s="1"/>
  <c r="DI26" i="27" s="1"/>
  <c r="DJ50" i="25"/>
  <c r="DJ27" i="25"/>
  <c r="DJ24" i="27" s="1"/>
  <c r="DJ57" i="23" s="1"/>
  <c r="DJ62" i="23" s="1"/>
  <c r="DJ64" i="23" s="1"/>
  <c r="DL5" i="27"/>
  <c r="DL5" i="26"/>
  <c r="DL21" i="26" s="1"/>
  <c r="DK35" i="25"/>
  <c r="DK22" i="25"/>
  <c r="DK34" i="25"/>
  <c r="DK20" i="25"/>
  <c r="DK21" i="25" s="1"/>
  <c r="DK32" i="25"/>
  <c r="DK33" i="25"/>
  <c r="DK26" i="25"/>
  <c r="DK14" i="23"/>
  <c r="DK14" i="25"/>
  <c r="DK13" i="23"/>
  <c r="DK13" i="25"/>
  <c r="DL5" i="23"/>
  <c r="DL5" i="25"/>
  <c r="DK86" i="20"/>
  <c r="DK95" i="20"/>
  <c r="BB56" i="20"/>
  <c r="DK28" i="20"/>
  <c r="DK40" i="20" s="1"/>
  <c r="DK27" i="20"/>
  <c r="DK39" i="20" s="1"/>
  <c r="DK25" i="20"/>
  <c r="DK37" i="20" s="1"/>
  <c r="DK26" i="20"/>
  <c r="DK38" i="20" s="1"/>
  <c r="DK20" i="20"/>
  <c r="DK32" i="20" s="1"/>
  <c r="DK24" i="20"/>
  <c r="DK36" i="20" s="1"/>
  <c r="DK22" i="20"/>
  <c r="DK34" i="20" s="1"/>
  <c r="DK21" i="20"/>
  <c r="DK33" i="20" s="1"/>
  <c r="DK19" i="20"/>
  <c r="DK31" i="20" s="1"/>
  <c r="DK23" i="20"/>
  <c r="DK35" i="20" s="1"/>
  <c r="DK103" i="20" s="1"/>
  <c r="DK29" i="23" s="1"/>
  <c r="DK14" i="20"/>
  <c r="DK14" i="19"/>
  <c r="DK13" i="20"/>
  <c r="DK13" i="19"/>
  <c r="DL5" i="19"/>
  <c r="DL5" i="20"/>
  <c r="DL6" i="3"/>
  <c r="DL7" i="3"/>
  <c r="DK15" i="3"/>
  <c r="DM4" i="3"/>
  <c r="DL10" i="3"/>
  <c r="DL11" i="3"/>
  <c r="DK61" i="23" l="1"/>
  <c r="DJ73" i="23"/>
  <c r="DJ63" i="23"/>
  <c r="DI27" i="27"/>
  <c r="DI58" i="23"/>
  <c r="DI68" i="23" s="1"/>
  <c r="DI70" i="23" s="1"/>
  <c r="DK46" i="25"/>
  <c r="DK45" i="25"/>
  <c r="DK44" i="25"/>
  <c r="DK23" i="25"/>
  <c r="DK27" i="25" s="1"/>
  <c r="DK24" i="27" s="1"/>
  <c r="DK57" i="23" s="1"/>
  <c r="DK62" i="23" s="1"/>
  <c r="DK64" i="23" s="1"/>
  <c r="DL22" i="26"/>
  <c r="DL23" i="26"/>
  <c r="DL24" i="26" s="1"/>
  <c r="DL10" i="27"/>
  <c r="DL10" i="26"/>
  <c r="DK36" i="25"/>
  <c r="DK43" i="25"/>
  <c r="DJ56" i="25"/>
  <c r="DJ65" i="25" s="1"/>
  <c r="DJ55" i="25"/>
  <c r="DJ64" i="25" s="1"/>
  <c r="DJ54" i="25"/>
  <c r="DJ63" i="25" s="1"/>
  <c r="DJ53" i="25"/>
  <c r="DM4" i="27"/>
  <c r="DM4" i="26"/>
  <c r="DL11" i="27"/>
  <c r="DL11" i="26"/>
  <c r="DL7" i="27"/>
  <c r="DL7" i="26"/>
  <c r="DL35" i="26" s="1"/>
  <c r="DL6" i="27"/>
  <c r="DL6" i="26"/>
  <c r="DK15" i="27"/>
  <c r="DK15" i="26"/>
  <c r="DL10" i="23"/>
  <c r="DL10" i="25"/>
  <c r="DL39" i="25" s="1"/>
  <c r="DK15" i="23"/>
  <c r="DK15" i="25"/>
  <c r="DL11" i="23"/>
  <c r="DL11" i="25"/>
  <c r="DL7" i="23"/>
  <c r="DL7" i="25"/>
  <c r="DL6" i="23"/>
  <c r="DL6" i="25"/>
  <c r="DM4" i="23"/>
  <c r="DM4" i="25"/>
  <c r="DM38" i="25" s="1"/>
  <c r="BB58" i="20"/>
  <c r="BB78" i="20" s="1"/>
  <c r="BB79" i="20" s="1"/>
  <c r="DL75" i="20"/>
  <c r="DK41" i="20"/>
  <c r="DK46" i="20" s="1"/>
  <c r="DL10" i="20"/>
  <c r="DL10" i="19"/>
  <c r="DL6" i="20"/>
  <c r="DL85" i="20" s="1"/>
  <c r="DL6" i="19"/>
  <c r="DM4" i="20"/>
  <c r="DM91" i="20" s="1"/>
  <c r="DM93" i="20" s="1"/>
  <c r="DM4" i="19"/>
  <c r="DK15" i="20"/>
  <c r="DK15" i="19"/>
  <c r="DL11" i="19"/>
  <c r="DL11" i="20"/>
  <c r="DL7" i="20"/>
  <c r="DL7" i="19"/>
  <c r="DL13" i="3"/>
  <c r="DL14" i="3"/>
  <c r="DM5" i="3"/>
  <c r="DL61" i="23" l="1"/>
  <c r="DK73" i="23"/>
  <c r="DK63" i="23"/>
  <c r="DI69" i="23"/>
  <c r="DJ67" i="23"/>
  <c r="DI74" i="23"/>
  <c r="DI75" i="23" s="1"/>
  <c r="DL48" i="23"/>
  <c r="DL40" i="23"/>
  <c r="DK47" i="25"/>
  <c r="DK25" i="27" s="1"/>
  <c r="DK50" i="25"/>
  <c r="DK54" i="25" s="1"/>
  <c r="DK63" i="25" s="1"/>
  <c r="DL26" i="25"/>
  <c r="DL36" i="26"/>
  <c r="DJ57" i="25"/>
  <c r="DJ62" i="25"/>
  <c r="DJ66" i="25" s="1"/>
  <c r="DJ26" i="27" s="1"/>
  <c r="DL14" i="27"/>
  <c r="DL14" i="26"/>
  <c r="BB80" i="20"/>
  <c r="BC77" i="20" s="1"/>
  <c r="BC82" i="20" s="1"/>
  <c r="BC96" i="20" s="1"/>
  <c r="BC98" i="20" s="1"/>
  <c r="BC48" i="20" s="1"/>
  <c r="BB29" i="26"/>
  <c r="DM5" i="27"/>
  <c r="DM5" i="26"/>
  <c r="DM21" i="26" s="1"/>
  <c r="DM23" i="26" s="1"/>
  <c r="DM24" i="26" s="1"/>
  <c r="DL40" i="25"/>
  <c r="DL13" i="27"/>
  <c r="DL13" i="26"/>
  <c r="DL22" i="25"/>
  <c r="DL20" i="25"/>
  <c r="DL21" i="25" s="1"/>
  <c r="DL32" i="25"/>
  <c r="DL33" i="25"/>
  <c r="DL34" i="25"/>
  <c r="DL35" i="25"/>
  <c r="DM5" i="23"/>
  <c r="DM5" i="25"/>
  <c r="DL13" i="23"/>
  <c r="DL13" i="25"/>
  <c r="DL14" i="23"/>
  <c r="DL14" i="25"/>
  <c r="DL86" i="20"/>
  <c r="BB59" i="20"/>
  <c r="BB61" i="20" s="1"/>
  <c r="DL95" i="20"/>
  <c r="DL26" i="20"/>
  <c r="DL38" i="20" s="1"/>
  <c r="DL28" i="20"/>
  <c r="DL40" i="20" s="1"/>
  <c r="DL22" i="20"/>
  <c r="DL34" i="20" s="1"/>
  <c r="DL21" i="20"/>
  <c r="DL33" i="20" s="1"/>
  <c r="DL27" i="20"/>
  <c r="DL39" i="20" s="1"/>
  <c r="DL25" i="20"/>
  <c r="DL37" i="20" s="1"/>
  <c r="DL24" i="20"/>
  <c r="DL36" i="20" s="1"/>
  <c r="DL20" i="20"/>
  <c r="DL32" i="20" s="1"/>
  <c r="DL19" i="20"/>
  <c r="DL31" i="20" s="1"/>
  <c r="DL23" i="20"/>
  <c r="DL35" i="20" s="1"/>
  <c r="DL103" i="20" s="1"/>
  <c r="DL29" i="23" s="1"/>
  <c r="DM5" i="20"/>
  <c r="DM5" i="19"/>
  <c r="DL14" i="20"/>
  <c r="DL14" i="19"/>
  <c r="DL13" i="20"/>
  <c r="DL13" i="19"/>
  <c r="DM7" i="3"/>
  <c r="DL15" i="3"/>
  <c r="DN4" i="3"/>
  <c r="DM10" i="3"/>
  <c r="DM11" i="3"/>
  <c r="DM6" i="3"/>
  <c r="DJ27" i="27" l="1"/>
  <c r="DJ58" i="23"/>
  <c r="DJ68" i="23" s="1"/>
  <c r="DJ70" i="23" s="1"/>
  <c r="DJ69" i="23"/>
  <c r="DK55" i="25"/>
  <c r="DK64" i="25" s="1"/>
  <c r="DK53" i="25"/>
  <c r="DK62" i="25" s="1"/>
  <c r="DK56" i="25"/>
  <c r="DK65" i="25" s="1"/>
  <c r="BC88" i="20"/>
  <c r="BC47" i="20" s="1"/>
  <c r="BC49" i="20" s="1"/>
  <c r="BC53" i="20" s="1"/>
  <c r="DM22" i="26"/>
  <c r="DL45" i="25"/>
  <c r="DL44" i="25"/>
  <c r="DM11" i="27"/>
  <c r="DM11" i="26"/>
  <c r="DM10" i="27"/>
  <c r="DM10" i="26"/>
  <c r="DL59" i="25"/>
  <c r="DM6" i="27"/>
  <c r="DM6" i="26"/>
  <c r="DL15" i="27"/>
  <c r="DL15" i="26"/>
  <c r="DL46" i="25"/>
  <c r="DL23" i="25"/>
  <c r="DM7" i="27"/>
  <c r="DM7" i="26"/>
  <c r="DM35" i="26" s="1"/>
  <c r="DN4" i="27"/>
  <c r="DN4" i="26"/>
  <c r="DL36" i="25"/>
  <c r="DL43" i="25"/>
  <c r="DM7" i="23"/>
  <c r="DM7" i="25"/>
  <c r="DM10" i="23"/>
  <c r="DM10" i="25"/>
  <c r="DM39" i="25" s="1"/>
  <c r="DN4" i="23"/>
  <c r="DN4" i="25"/>
  <c r="DN38" i="25" s="1"/>
  <c r="DM11" i="23"/>
  <c r="DM11" i="25"/>
  <c r="DM6" i="23"/>
  <c r="DM6" i="25"/>
  <c r="DL15" i="23"/>
  <c r="DL15" i="25"/>
  <c r="BB64" i="20"/>
  <c r="BB62" i="20"/>
  <c r="DM75" i="20"/>
  <c r="DL41" i="20"/>
  <c r="DL46" i="20" s="1"/>
  <c r="DM11" i="20"/>
  <c r="DM11" i="19"/>
  <c r="DM7" i="20"/>
  <c r="DM7" i="19"/>
  <c r="DM10" i="20"/>
  <c r="DM10" i="19"/>
  <c r="DN4" i="20"/>
  <c r="DN91" i="20" s="1"/>
  <c r="DN93" i="20" s="1"/>
  <c r="DN4" i="19"/>
  <c r="DM6" i="19"/>
  <c r="DM6" i="20"/>
  <c r="DM85" i="20" s="1"/>
  <c r="DL15" i="20"/>
  <c r="DL15" i="19"/>
  <c r="DM14" i="3"/>
  <c r="DN5" i="3"/>
  <c r="DM13" i="3"/>
  <c r="DM26" i="25" l="1"/>
  <c r="BC102" i="20"/>
  <c r="DK67" i="23"/>
  <c r="DJ74" i="23"/>
  <c r="DJ75" i="23" s="1"/>
  <c r="DK66" i="25"/>
  <c r="DK26" i="27" s="1"/>
  <c r="DM40" i="23"/>
  <c r="DM48" i="23"/>
  <c r="DK57" i="25"/>
  <c r="DM36" i="26"/>
  <c r="DL47" i="25"/>
  <c r="DL25" i="27" s="1"/>
  <c r="DM40" i="25"/>
  <c r="DM59" i="25" s="1"/>
  <c r="DN5" i="27"/>
  <c r="DN5" i="26"/>
  <c r="DN21" i="26" s="1"/>
  <c r="DN22" i="26" s="1"/>
  <c r="DM14" i="27"/>
  <c r="DM14" i="26"/>
  <c r="DM13" i="27"/>
  <c r="DM13" i="26"/>
  <c r="DM20" i="25"/>
  <c r="DM21" i="25" s="1"/>
  <c r="DM22" i="25"/>
  <c r="DM34" i="25"/>
  <c r="DM32" i="25"/>
  <c r="DM33" i="25"/>
  <c r="DM35" i="25"/>
  <c r="DL50" i="25"/>
  <c r="DL27" i="25"/>
  <c r="DL24" i="27" s="1"/>
  <c r="DL57" i="23" s="1"/>
  <c r="DL62" i="23" s="1"/>
  <c r="DL64" i="23" s="1"/>
  <c r="DM86" i="20"/>
  <c r="DN5" i="23"/>
  <c r="DN5" i="25"/>
  <c r="DM14" i="23"/>
  <c r="DM14" i="25"/>
  <c r="DM13" i="23"/>
  <c r="DM13" i="25"/>
  <c r="DM95" i="20"/>
  <c r="BC55" i="20"/>
  <c r="BC69" i="20" s="1"/>
  <c r="BC70" i="20" s="1"/>
  <c r="BD68" i="20" s="1"/>
  <c r="BD72" i="20" s="1"/>
  <c r="BC23" i="23"/>
  <c r="BC104" i="20"/>
  <c r="DM28" i="20"/>
  <c r="DM40" i="20" s="1"/>
  <c r="DM24" i="20"/>
  <c r="DM36" i="20" s="1"/>
  <c r="DM26" i="20"/>
  <c r="DM38" i="20" s="1"/>
  <c r="DM22" i="20"/>
  <c r="DM34" i="20" s="1"/>
  <c r="DM23" i="20"/>
  <c r="DM35" i="20" s="1"/>
  <c r="DM103" i="20" s="1"/>
  <c r="DM29" i="23" s="1"/>
  <c r="DM21" i="20"/>
  <c r="DM33" i="20" s="1"/>
  <c r="DM19" i="20"/>
  <c r="DM31" i="20" s="1"/>
  <c r="DM27" i="20"/>
  <c r="DM39" i="20" s="1"/>
  <c r="DM25" i="20"/>
  <c r="DM37" i="20" s="1"/>
  <c r="DM20" i="20"/>
  <c r="DM32" i="20" s="1"/>
  <c r="DM13" i="19"/>
  <c r="DM13" i="20"/>
  <c r="DN5" i="20"/>
  <c r="DN5" i="19"/>
  <c r="DM14" i="20"/>
  <c r="DM14" i="19"/>
  <c r="DM15" i="3"/>
  <c r="DN6" i="3"/>
  <c r="DO4" i="3"/>
  <c r="DN10" i="3"/>
  <c r="DN11" i="3"/>
  <c r="DN7" i="3"/>
  <c r="DM46" i="25" l="1"/>
  <c r="DK27" i="27"/>
  <c r="DK58" i="23"/>
  <c r="DK68" i="23" s="1"/>
  <c r="DK70" i="23" s="1"/>
  <c r="DM61" i="23"/>
  <c r="DL73" i="23"/>
  <c r="DL63" i="23"/>
  <c r="DK69" i="23"/>
  <c r="DM45" i="25"/>
  <c r="DM44" i="25"/>
  <c r="DN6" i="27"/>
  <c r="DN6" i="26"/>
  <c r="DN11" i="27"/>
  <c r="DN11" i="26"/>
  <c r="DM15" i="27"/>
  <c r="DM15" i="26"/>
  <c r="DN10" i="27"/>
  <c r="DN10" i="26"/>
  <c r="DO4" i="27"/>
  <c r="DO4" i="26"/>
  <c r="DL56" i="25"/>
  <c r="DL65" i="25" s="1"/>
  <c r="DL53" i="25"/>
  <c r="DL54" i="25"/>
  <c r="DL63" i="25" s="1"/>
  <c r="DL55" i="25"/>
  <c r="DL64" i="25" s="1"/>
  <c r="DM36" i="25"/>
  <c r="DM43" i="25"/>
  <c r="DN7" i="27"/>
  <c r="DN7" i="26"/>
  <c r="DN35" i="26" s="1"/>
  <c r="DM23" i="25"/>
  <c r="DN23" i="26"/>
  <c r="DN24" i="26" s="1"/>
  <c r="DN11" i="23"/>
  <c r="DN11" i="25"/>
  <c r="DM15" i="23"/>
  <c r="DM15" i="25"/>
  <c r="DN10" i="23"/>
  <c r="DN10" i="25"/>
  <c r="DN39" i="25" s="1"/>
  <c r="DO4" i="23"/>
  <c r="DO4" i="25"/>
  <c r="DO38" i="25" s="1"/>
  <c r="DN7" i="23"/>
  <c r="DN7" i="25"/>
  <c r="DN6" i="23"/>
  <c r="DN6" i="25"/>
  <c r="BC56" i="20"/>
  <c r="BC58" i="20" s="1"/>
  <c r="BC78" i="20" s="1"/>
  <c r="BC79" i="20" s="1"/>
  <c r="DN75" i="20"/>
  <c r="DM41" i="20"/>
  <c r="DM46" i="20" s="1"/>
  <c r="DN11" i="20"/>
  <c r="DN11" i="19"/>
  <c r="DM15" i="20"/>
  <c r="DM15" i="19"/>
  <c r="DN10" i="20"/>
  <c r="DN10" i="19"/>
  <c r="DO4" i="20"/>
  <c r="DO91" i="20" s="1"/>
  <c r="DO93" i="20" s="1"/>
  <c r="DO4" i="19"/>
  <c r="DN7" i="20"/>
  <c r="DN7" i="19"/>
  <c r="DN6" i="20"/>
  <c r="DN85" i="20" s="1"/>
  <c r="DN6" i="19"/>
  <c r="DN13" i="3"/>
  <c r="DN14" i="3"/>
  <c r="DO5" i="3"/>
  <c r="DL67" i="23" l="1"/>
  <c r="DK74" i="23"/>
  <c r="DK75" i="23" s="1"/>
  <c r="DN48" i="23"/>
  <c r="DM47" i="25"/>
  <c r="DM25" i="27" s="1"/>
  <c r="DN40" i="23"/>
  <c r="DN26" i="25"/>
  <c r="DN36" i="26"/>
  <c r="DN20" i="25"/>
  <c r="DN21" i="25" s="1"/>
  <c r="DN35" i="25"/>
  <c r="DN34" i="25"/>
  <c r="DN22" i="25"/>
  <c r="DN33" i="25"/>
  <c r="DN32" i="25"/>
  <c r="DN14" i="27"/>
  <c r="DN14" i="26"/>
  <c r="BC80" i="20"/>
  <c r="BD77" i="20" s="1"/>
  <c r="BD88" i="20" s="1"/>
  <c r="BD47" i="20" s="1"/>
  <c r="BC29" i="26"/>
  <c r="DN13" i="27"/>
  <c r="DN13" i="26"/>
  <c r="DM50" i="25"/>
  <c r="DM27" i="25"/>
  <c r="DM24" i="27" s="1"/>
  <c r="DM57" i="23" s="1"/>
  <c r="DM62" i="23" s="1"/>
  <c r="DM64" i="23" s="1"/>
  <c r="DO5" i="27"/>
  <c r="DO5" i="26"/>
  <c r="DO21" i="26" s="1"/>
  <c r="DN40" i="25"/>
  <c r="DL57" i="25"/>
  <c r="DL62" i="25"/>
  <c r="DL66" i="25" s="1"/>
  <c r="DL26" i="27" s="1"/>
  <c r="DO5" i="23"/>
  <c r="DO5" i="25"/>
  <c r="DN14" i="23"/>
  <c r="DN14" i="25"/>
  <c r="DN13" i="23"/>
  <c r="DN13" i="25"/>
  <c r="DN86" i="20"/>
  <c r="DN95" i="20"/>
  <c r="BC59" i="20"/>
  <c r="DN27" i="20"/>
  <c r="DN39" i="20" s="1"/>
  <c r="DN23" i="20"/>
  <c r="DN35" i="20" s="1"/>
  <c r="DN103" i="20" s="1"/>
  <c r="DN29" i="23" s="1"/>
  <c r="DN25" i="20"/>
  <c r="DN37" i="20" s="1"/>
  <c r="DN24" i="20"/>
  <c r="DN36" i="20" s="1"/>
  <c r="DN28" i="20"/>
  <c r="DN40" i="20" s="1"/>
  <c r="DN22" i="20"/>
  <c r="DN34" i="20" s="1"/>
  <c r="DN21" i="20"/>
  <c r="DN33" i="20" s="1"/>
  <c r="DN26" i="20"/>
  <c r="DN38" i="20" s="1"/>
  <c r="DN19" i="20"/>
  <c r="DN31" i="20" s="1"/>
  <c r="DN20" i="20"/>
  <c r="DN32" i="20" s="1"/>
  <c r="DO5" i="20"/>
  <c r="DO5" i="19"/>
  <c r="DN14" i="20"/>
  <c r="DN14" i="19"/>
  <c r="DN13" i="20"/>
  <c r="DN13" i="19"/>
  <c r="DO6" i="3"/>
  <c r="DO7" i="3"/>
  <c r="DN15" i="3"/>
  <c r="DP4" i="3"/>
  <c r="DO11" i="3"/>
  <c r="DO10" i="3"/>
  <c r="BD82" i="20" l="1"/>
  <c r="BD96" i="20" s="1"/>
  <c r="BD98" i="20" s="1"/>
  <c r="BD48" i="20" s="1"/>
  <c r="DL27" i="27"/>
  <c r="DL58" i="23"/>
  <c r="DL68" i="23" s="1"/>
  <c r="DL70" i="23" s="1"/>
  <c r="DM73" i="23"/>
  <c r="DM63" i="23"/>
  <c r="DN61" i="23"/>
  <c r="DN23" i="25"/>
  <c r="DN50" i="25" s="1"/>
  <c r="DN59" i="25"/>
  <c r="DM56" i="25"/>
  <c r="DM65" i="25" s="1"/>
  <c r="DM55" i="25"/>
  <c r="DM64" i="25" s="1"/>
  <c r="DM54" i="25"/>
  <c r="DM63" i="25" s="1"/>
  <c r="DM53" i="25"/>
  <c r="DN36" i="25"/>
  <c r="DN43" i="25"/>
  <c r="DN46" i="25"/>
  <c r="DO10" i="27"/>
  <c r="DO10" i="26"/>
  <c r="DO7" i="27"/>
  <c r="DO7" i="26"/>
  <c r="DO35" i="26" s="1"/>
  <c r="DO6" i="27"/>
  <c r="DO6" i="26"/>
  <c r="DP4" i="27"/>
  <c r="DP4" i="26"/>
  <c r="DO22" i="26"/>
  <c r="DN45" i="25"/>
  <c r="DN15" i="27"/>
  <c r="DN15" i="26"/>
  <c r="DN44" i="25"/>
  <c r="DO11" i="27"/>
  <c r="DO11" i="26"/>
  <c r="DO23" i="26"/>
  <c r="DO24" i="26" s="1"/>
  <c r="DO6" i="23"/>
  <c r="DO6" i="25"/>
  <c r="DN15" i="23"/>
  <c r="DN15" i="25"/>
  <c r="DO11" i="23"/>
  <c r="DO11" i="25"/>
  <c r="DP4" i="23"/>
  <c r="DP4" i="25"/>
  <c r="DP38" i="25" s="1"/>
  <c r="DO10" i="23"/>
  <c r="DO10" i="25"/>
  <c r="DO39" i="25" s="1"/>
  <c r="DO7" i="23"/>
  <c r="DO7" i="25"/>
  <c r="BD49" i="20"/>
  <c r="BD53" i="20" s="1"/>
  <c r="BD55" i="20" s="1"/>
  <c r="BD102" i="20"/>
  <c r="DO75" i="20"/>
  <c r="BC61" i="20"/>
  <c r="BC64" i="20" s="1"/>
  <c r="DN41" i="20"/>
  <c r="DN46" i="20" s="1"/>
  <c r="DO7" i="20"/>
  <c r="DO7" i="19"/>
  <c r="DO11" i="20"/>
  <c r="DO11" i="19"/>
  <c r="DO6" i="20"/>
  <c r="DO85" i="20" s="1"/>
  <c r="DO6" i="19"/>
  <c r="DP4" i="20"/>
  <c r="DP91" i="20" s="1"/>
  <c r="DP93" i="20" s="1"/>
  <c r="DP4" i="19"/>
  <c r="DO10" i="20"/>
  <c r="DO95" i="20" s="1"/>
  <c r="DO10" i="19"/>
  <c r="DN15" i="20"/>
  <c r="DN15" i="19"/>
  <c r="DO13" i="3"/>
  <c r="DO14" i="3"/>
  <c r="DP5" i="3"/>
  <c r="DM67" i="23" l="1"/>
  <c r="DL74" i="23"/>
  <c r="DL75" i="23" s="1"/>
  <c r="DL69" i="23"/>
  <c r="DO48" i="23"/>
  <c r="DO40" i="23"/>
  <c r="DN27" i="25"/>
  <c r="DN24" i="27" s="1"/>
  <c r="DN57" i="23" s="1"/>
  <c r="DN62" i="23" s="1"/>
  <c r="DN64" i="23" s="1"/>
  <c r="DN73" i="23" s="1"/>
  <c r="DO40" i="25"/>
  <c r="DO59" i="25" s="1"/>
  <c r="DN47" i="25"/>
  <c r="DN25" i="27" s="1"/>
  <c r="DO26" i="25"/>
  <c r="DO13" i="27"/>
  <c r="DO13" i="26"/>
  <c r="DP5" i="27"/>
  <c r="DP5" i="26"/>
  <c r="DP21" i="26" s="1"/>
  <c r="DO22" i="25"/>
  <c r="DO35" i="25"/>
  <c r="DO46" i="25" s="1"/>
  <c r="DO34" i="25"/>
  <c r="DO20" i="25"/>
  <c r="DO21" i="25" s="1"/>
  <c r="DO33" i="25"/>
  <c r="DO32" i="25"/>
  <c r="DO36" i="26"/>
  <c r="DM57" i="25"/>
  <c r="DM62" i="25"/>
  <c r="DM66" i="25" s="1"/>
  <c r="DM26" i="27" s="1"/>
  <c r="DN56" i="25"/>
  <c r="DN65" i="25" s="1"/>
  <c r="DN55" i="25"/>
  <c r="DN64" i="25" s="1"/>
  <c r="DN54" i="25"/>
  <c r="DN63" i="25" s="1"/>
  <c r="DN53" i="25"/>
  <c r="DO14" i="27"/>
  <c r="DO14" i="26"/>
  <c r="DO14" i="23"/>
  <c r="DO14" i="25"/>
  <c r="DP5" i="23"/>
  <c r="DP5" i="25"/>
  <c r="DO13" i="23"/>
  <c r="DO13" i="25"/>
  <c r="DO86" i="20"/>
  <c r="BC62" i="20"/>
  <c r="BD56" i="20"/>
  <c r="BD69" i="20"/>
  <c r="BD70" i="20" s="1"/>
  <c r="BE68" i="20" s="1"/>
  <c r="BE72" i="20" s="1"/>
  <c r="BD23" i="23"/>
  <c r="BD104" i="20"/>
  <c r="DO26" i="20"/>
  <c r="DO38" i="20" s="1"/>
  <c r="DO25" i="20"/>
  <c r="DO37" i="20" s="1"/>
  <c r="DO24" i="20"/>
  <c r="DO36" i="20" s="1"/>
  <c r="DO23" i="20"/>
  <c r="DO35" i="20" s="1"/>
  <c r="DO103" i="20" s="1"/>
  <c r="DO29" i="23" s="1"/>
  <c r="DO28" i="20"/>
  <c r="DO40" i="20" s="1"/>
  <c r="DO27" i="20"/>
  <c r="DO39" i="20" s="1"/>
  <c r="DO20" i="20"/>
  <c r="DO32" i="20" s="1"/>
  <c r="DO19" i="20"/>
  <c r="DO31" i="20" s="1"/>
  <c r="DO22" i="20"/>
  <c r="DO34" i="20" s="1"/>
  <c r="DO21" i="20"/>
  <c r="DO33" i="20" s="1"/>
  <c r="DO14" i="20"/>
  <c r="DO14" i="19"/>
  <c r="DP5" i="20"/>
  <c r="DP5" i="19"/>
  <c r="DO13" i="20"/>
  <c r="DO13" i="19"/>
  <c r="DP7" i="3"/>
  <c r="DO15" i="3"/>
  <c r="DP10" i="3"/>
  <c r="DQ4" i="3"/>
  <c r="DP11" i="3"/>
  <c r="DP6" i="3"/>
  <c r="DM27" i="27" l="1"/>
  <c r="DM58" i="23"/>
  <c r="DM68" i="23" s="1"/>
  <c r="DM70" i="23" s="1"/>
  <c r="DO61" i="23"/>
  <c r="DN63" i="23"/>
  <c r="DO44" i="25"/>
  <c r="DO45" i="25"/>
  <c r="DP22" i="26"/>
  <c r="DP23" i="26"/>
  <c r="DP24" i="26" s="1"/>
  <c r="DO23" i="25"/>
  <c r="DQ4" i="27"/>
  <c r="DQ4" i="26"/>
  <c r="DO36" i="25"/>
  <c r="DO43" i="25"/>
  <c r="DP10" i="27"/>
  <c r="DP10" i="26"/>
  <c r="DP6" i="27"/>
  <c r="DP6" i="26"/>
  <c r="DO15" i="27"/>
  <c r="DO15" i="26"/>
  <c r="DP11" i="27"/>
  <c r="DP11" i="26"/>
  <c r="DP7" i="27"/>
  <c r="DP7" i="26"/>
  <c r="DP35" i="26" s="1"/>
  <c r="DN57" i="25"/>
  <c r="DN62" i="25"/>
  <c r="DN66" i="25" s="1"/>
  <c r="DN26" i="27" s="1"/>
  <c r="DN27" i="27" s="1"/>
  <c r="DQ4" i="23"/>
  <c r="DQ4" i="25"/>
  <c r="DQ38" i="25" s="1"/>
  <c r="DO15" i="23"/>
  <c r="DO15" i="25"/>
  <c r="DP10" i="23"/>
  <c r="DP10" i="25"/>
  <c r="DP39" i="25" s="1"/>
  <c r="DP6" i="23"/>
  <c r="DP6" i="25"/>
  <c r="DP11" i="23"/>
  <c r="DP11" i="25"/>
  <c r="DP7" i="23"/>
  <c r="DP7" i="25"/>
  <c r="DP75" i="20"/>
  <c r="BD58" i="20"/>
  <c r="DO41" i="20"/>
  <c r="DO46" i="20" s="1"/>
  <c r="DP6" i="19"/>
  <c r="DP6" i="20"/>
  <c r="DP85" i="20" s="1"/>
  <c r="DP11" i="20"/>
  <c r="DP11" i="19"/>
  <c r="DO15" i="20"/>
  <c r="DO15" i="19"/>
  <c r="DP7" i="20"/>
  <c r="DP7" i="19"/>
  <c r="DQ4" i="19"/>
  <c r="DQ4" i="20"/>
  <c r="DQ91" i="20" s="1"/>
  <c r="DQ93" i="20" s="1"/>
  <c r="DP10" i="20"/>
  <c r="DP10" i="19"/>
  <c r="DP14" i="3"/>
  <c r="DP13" i="3"/>
  <c r="DQ5" i="3"/>
  <c r="DP36" i="26" l="1"/>
  <c r="DM69" i="23"/>
  <c r="DN67" i="23"/>
  <c r="DM74" i="23"/>
  <c r="DM75" i="23" s="1"/>
  <c r="DP48" i="23"/>
  <c r="DN58" i="23"/>
  <c r="DN68" i="23" s="1"/>
  <c r="DN70" i="23" s="1"/>
  <c r="DP40" i="23"/>
  <c r="DO47" i="25"/>
  <c r="DO25" i="27" s="1"/>
  <c r="DP40" i="25"/>
  <c r="DP59" i="25" s="1"/>
  <c r="DP13" i="27"/>
  <c r="DP13" i="26"/>
  <c r="DP14" i="27"/>
  <c r="DP14" i="26"/>
  <c r="DP22" i="25"/>
  <c r="DP20" i="25"/>
  <c r="DP21" i="25" s="1"/>
  <c r="DP34" i="25"/>
  <c r="DP35" i="25"/>
  <c r="DP32" i="25"/>
  <c r="DP33" i="25"/>
  <c r="DP26" i="25"/>
  <c r="DO50" i="25"/>
  <c r="DO27" i="25"/>
  <c r="DO24" i="27" s="1"/>
  <c r="DO57" i="23" s="1"/>
  <c r="DO62" i="23" s="1"/>
  <c r="DO64" i="23" s="1"/>
  <c r="DQ5" i="27"/>
  <c r="DQ5" i="26"/>
  <c r="DQ21" i="26" s="1"/>
  <c r="DP95" i="20"/>
  <c r="DP14" i="23"/>
  <c r="DP14" i="25"/>
  <c r="DQ5" i="23"/>
  <c r="DQ5" i="25"/>
  <c r="DP13" i="23"/>
  <c r="DP13" i="25"/>
  <c r="DP86" i="20"/>
  <c r="BD78" i="20"/>
  <c r="BD79" i="20" s="1"/>
  <c r="BD59" i="20"/>
  <c r="BD61" i="20" s="1"/>
  <c r="BD62" i="20" s="1"/>
  <c r="DP26" i="20"/>
  <c r="DP38" i="20" s="1"/>
  <c r="DP28" i="20"/>
  <c r="DP40" i="20" s="1"/>
  <c r="DP27" i="20"/>
  <c r="DP39" i="20" s="1"/>
  <c r="DP25" i="20"/>
  <c r="DP37" i="20" s="1"/>
  <c r="DP22" i="20"/>
  <c r="DP34" i="20" s="1"/>
  <c r="DP23" i="20"/>
  <c r="DP35" i="20" s="1"/>
  <c r="DP103" i="20" s="1"/>
  <c r="DP29" i="23" s="1"/>
  <c r="DP20" i="20"/>
  <c r="DP32" i="20" s="1"/>
  <c r="DP24" i="20"/>
  <c r="DP36" i="20" s="1"/>
  <c r="DP19" i="20"/>
  <c r="DP31" i="20" s="1"/>
  <c r="DP21" i="20"/>
  <c r="DP33" i="20" s="1"/>
  <c r="DP13" i="20"/>
  <c r="DP13" i="19"/>
  <c r="DQ5" i="20"/>
  <c r="DQ5" i="19"/>
  <c r="DP14" i="20"/>
  <c r="DP14" i="19"/>
  <c r="DP15" i="3"/>
  <c r="DQ6" i="3"/>
  <c r="DQ7" i="3"/>
  <c r="DR4" i="3"/>
  <c r="DQ10" i="3"/>
  <c r="DQ11" i="3"/>
  <c r="DP46" i="25" l="1"/>
  <c r="DP61" i="23"/>
  <c r="DO63" i="23"/>
  <c r="DO73" i="23"/>
  <c r="DO67" i="23"/>
  <c r="DN69" i="23"/>
  <c r="DN74" i="23"/>
  <c r="DN75" i="23" s="1"/>
  <c r="DP23" i="25"/>
  <c r="DP50" i="25" s="1"/>
  <c r="DP45" i="25"/>
  <c r="DP44" i="25"/>
  <c r="DQ23" i="26"/>
  <c r="DQ24" i="26" s="1"/>
  <c r="DQ22" i="26"/>
  <c r="DP15" i="27"/>
  <c r="DP15" i="26"/>
  <c r="DP27" i="25"/>
  <c r="DP24" i="27" s="1"/>
  <c r="DP57" i="23" s="1"/>
  <c r="DP62" i="23" s="1"/>
  <c r="DP64" i="23" s="1"/>
  <c r="DQ11" i="27"/>
  <c r="DQ11" i="26"/>
  <c r="DQ6" i="27"/>
  <c r="DQ6" i="26"/>
  <c r="DQ10" i="27"/>
  <c r="DQ10" i="26"/>
  <c r="DR4" i="27"/>
  <c r="DR4" i="26"/>
  <c r="DP36" i="25"/>
  <c r="DP43" i="25"/>
  <c r="DQ7" i="27"/>
  <c r="DQ7" i="26"/>
  <c r="DQ35" i="26" s="1"/>
  <c r="BD80" i="20"/>
  <c r="BE77" i="20" s="1"/>
  <c r="BE88" i="20" s="1"/>
  <c r="BE47" i="20" s="1"/>
  <c r="BD29" i="26"/>
  <c r="DO53" i="25"/>
  <c r="DO55" i="25"/>
  <c r="DO64" i="25" s="1"/>
  <c r="DO54" i="25"/>
  <c r="DO63" i="25" s="1"/>
  <c r="DO56" i="25"/>
  <c r="DO65" i="25" s="1"/>
  <c r="DP15" i="23"/>
  <c r="DP15" i="25"/>
  <c r="DQ7" i="23"/>
  <c r="DQ7" i="25"/>
  <c r="DQ11" i="23"/>
  <c r="DQ11" i="25"/>
  <c r="DQ6" i="23"/>
  <c r="DQ6" i="25"/>
  <c r="DQ26" i="25" s="1"/>
  <c r="DQ10" i="23"/>
  <c r="DQ10" i="25"/>
  <c r="DQ39" i="25" s="1"/>
  <c r="DR4" i="23"/>
  <c r="DR4" i="25"/>
  <c r="DR38" i="25" s="1"/>
  <c r="DQ75" i="20"/>
  <c r="BD64" i="20"/>
  <c r="BE82" i="20"/>
  <c r="BE96" i="20" s="1"/>
  <c r="BE98" i="20" s="1"/>
  <c r="BE48" i="20" s="1"/>
  <c r="DP41" i="20"/>
  <c r="DP46" i="20" s="1"/>
  <c r="DQ11" i="20"/>
  <c r="DQ11" i="19"/>
  <c r="DQ6" i="20"/>
  <c r="DQ85" i="20" s="1"/>
  <c r="DQ6" i="19"/>
  <c r="DQ10" i="20"/>
  <c r="DQ10" i="19"/>
  <c r="DP15" i="20"/>
  <c r="DP15" i="19"/>
  <c r="DR4" i="20"/>
  <c r="DR91" i="20" s="1"/>
  <c r="DR93" i="20" s="1"/>
  <c r="DR4" i="19"/>
  <c r="DQ7" i="19"/>
  <c r="DQ7" i="20"/>
  <c r="DQ13" i="3"/>
  <c r="DQ14" i="3"/>
  <c r="DR5" i="3"/>
  <c r="DP73" i="23" l="1"/>
  <c r="DQ61" i="23"/>
  <c r="DP63" i="23"/>
  <c r="DQ40" i="23"/>
  <c r="DQ48" i="23"/>
  <c r="DP47" i="25"/>
  <c r="DP25" i="27" s="1"/>
  <c r="DQ36" i="26"/>
  <c r="DQ40" i="25"/>
  <c r="DQ59" i="25" s="1"/>
  <c r="DQ13" i="27"/>
  <c r="DQ13" i="26"/>
  <c r="DO57" i="25"/>
  <c r="DO62" i="25"/>
  <c r="DO66" i="25" s="1"/>
  <c r="DO26" i="27" s="1"/>
  <c r="DQ14" i="27"/>
  <c r="DQ14" i="26"/>
  <c r="DR5" i="27"/>
  <c r="DR5" i="26"/>
  <c r="DR21" i="26" s="1"/>
  <c r="DQ20" i="25"/>
  <c r="DQ21" i="25" s="1"/>
  <c r="DQ22" i="25"/>
  <c r="DQ32" i="25"/>
  <c r="DQ33" i="25"/>
  <c r="DQ34" i="25"/>
  <c r="DQ35" i="25"/>
  <c r="DP53" i="25"/>
  <c r="DP56" i="25"/>
  <c r="DP65" i="25" s="1"/>
  <c r="DP55" i="25"/>
  <c r="DP64" i="25" s="1"/>
  <c r="DP54" i="25"/>
  <c r="DP63" i="25" s="1"/>
  <c r="DR5" i="23"/>
  <c r="DR5" i="25"/>
  <c r="DQ14" i="23"/>
  <c r="DQ14" i="25"/>
  <c r="DQ13" i="23"/>
  <c r="DQ13" i="25"/>
  <c r="DQ86" i="20"/>
  <c r="BE49" i="20"/>
  <c r="BE53" i="20" s="1"/>
  <c r="BE102" i="20"/>
  <c r="DQ95" i="20"/>
  <c r="DQ28" i="20"/>
  <c r="DQ40" i="20" s="1"/>
  <c r="DQ24" i="20"/>
  <c r="DQ36" i="20" s="1"/>
  <c r="DQ27" i="20"/>
  <c r="DQ39" i="20" s="1"/>
  <c r="DQ22" i="20"/>
  <c r="DQ34" i="20" s="1"/>
  <c r="DQ21" i="20"/>
  <c r="DQ33" i="20" s="1"/>
  <c r="DQ19" i="20"/>
  <c r="DQ31" i="20" s="1"/>
  <c r="DQ26" i="20"/>
  <c r="DQ38" i="20" s="1"/>
  <c r="DQ23" i="20"/>
  <c r="DQ35" i="20" s="1"/>
  <c r="DQ103" i="20" s="1"/>
  <c r="DQ29" i="23" s="1"/>
  <c r="DQ25" i="20"/>
  <c r="DQ37" i="20" s="1"/>
  <c r="DQ20" i="20"/>
  <c r="DQ32" i="20" s="1"/>
  <c r="DR5" i="20"/>
  <c r="DR5" i="19"/>
  <c r="DQ14" i="20"/>
  <c r="DQ14" i="19"/>
  <c r="DQ13" i="20"/>
  <c r="DQ13" i="19"/>
  <c r="DQ15" i="3"/>
  <c r="DR6" i="3"/>
  <c r="DR7" i="3"/>
  <c r="DS4" i="3"/>
  <c r="DR10" i="3"/>
  <c r="DR11" i="3"/>
  <c r="DQ44" i="25" l="1"/>
  <c r="DO27" i="27"/>
  <c r="DO58" i="23"/>
  <c r="DO68" i="23" s="1"/>
  <c r="DO70" i="23" s="1"/>
  <c r="DQ45" i="25"/>
  <c r="DQ46" i="25"/>
  <c r="DQ23" i="25"/>
  <c r="DQ50" i="25" s="1"/>
  <c r="DQ15" i="27"/>
  <c r="DQ15" i="26"/>
  <c r="DR7" i="27"/>
  <c r="DR7" i="26"/>
  <c r="DR35" i="26" s="1"/>
  <c r="DP57" i="25"/>
  <c r="DP62" i="25"/>
  <c r="DP66" i="25" s="1"/>
  <c r="DP26" i="27" s="1"/>
  <c r="DP27" i="27" s="1"/>
  <c r="DQ36" i="25"/>
  <c r="DQ43" i="25"/>
  <c r="DR10" i="27"/>
  <c r="DR10" i="26"/>
  <c r="DS4" i="27"/>
  <c r="DS4" i="26"/>
  <c r="DR23" i="26"/>
  <c r="DR24" i="26" s="1"/>
  <c r="DR11" i="27"/>
  <c r="DR11" i="26"/>
  <c r="DR6" i="27"/>
  <c r="DR6" i="26"/>
  <c r="DR22" i="26"/>
  <c r="DR11" i="23"/>
  <c r="DR11" i="25"/>
  <c r="DR10" i="23"/>
  <c r="DR10" i="25"/>
  <c r="DR39" i="25" s="1"/>
  <c r="DR6" i="23"/>
  <c r="DR6" i="25"/>
  <c r="DQ15" i="23"/>
  <c r="DQ15" i="25"/>
  <c r="DS4" i="23"/>
  <c r="DS4" i="25"/>
  <c r="DS38" i="25" s="1"/>
  <c r="DR7" i="23"/>
  <c r="DR7" i="25"/>
  <c r="BE23" i="23"/>
  <c r="BE104" i="20"/>
  <c r="DR75" i="20"/>
  <c r="BE55" i="20"/>
  <c r="BE56" i="20" s="1"/>
  <c r="BE58" i="20" s="1"/>
  <c r="DQ41" i="20"/>
  <c r="DQ46" i="20" s="1"/>
  <c r="DR7" i="20"/>
  <c r="DR7" i="19"/>
  <c r="DR11" i="20"/>
  <c r="DR11" i="19"/>
  <c r="DR6" i="20"/>
  <c r="DR85" i="20" s="1"/>
  <c r="DR6" i="19"/>
  <c r="DR10" i="20"/>
  <c r="DR10" i="19"/>
  <c r="DQ15" i="20"/>
  <c r="DQ15" i="19"/>
  <c r="DS4" i="20"/>
  <c r="DS91" i="20" s="1"/>
  <c r="DS93" i="20" s="1"/>
  <c r="DS4" i="19"/>
  <c r="DR13" i="3"/>
  <c r="DR14" i="3"/>
  <c r="DS5" i="3"/>
  <c r="DP58" i="23" l="1"/>
  <c r="DP68" i="23" s="1"/>
  <c r="DP70" i="23" s="1"/>
  <c r="DO69" i="23"/>
  <c r="DO74" i="23"/>
  <c r="DO75" i="23" s="1"/>
  <c r="DP67" i="23"/>
  <c r="DR48" i="23"/>
  <c r="DR40" i="23"/>
  <c r="DQ27" i="25"/>
  <c r="DQ24" i="27" s="1"/>
  <c r="DQ57" i="23" s="1"/>
  <c r="DQ62" i="23" s="1"/>
  <c r="DQ64" i="23" s="1"/>
  <c r="DQ47" i="25"/>
  <c r="DQ25" i="27" s="1"/>
  <c r="DR40" i="25"/>
  <c r="DR59" i="25" s="1"/>
  <c r="DQ56" i="25"/>
  <c r="DQ65" i="25" s="1"/>
  <c r="DQ55" i="25"/>
  <c r="DQ64" i="25" s="1"/>
  <c r="DQ54" i="25"/>
  <c r="DQ63" i="25" s="1"/>
  <c r="DQ53" i="25"/>
  <c r="DR13" i="27"/>
  <c r="DR13" i="26"/>
  <c r="DR26" i="25"/>
  <c r="DR36" i="26"/>
  <c r="DS5" i="27"/>
  <c r="DS5" i="26"/>
  <c r="DS21" i="26" s="1"/>
  <c r="DS22" i="26" s="1"/>
  <c r="DR20" i="25"/>
  <c r="DR21" i="25" s="1"/>
  <c r="DR35" i="25"/>
  <c r="DR22" i="25"/>
  <c r="DR34" i="25"/>
  <c r="DR33" i="25"/>
  <c r="DR32" i="25"/>
  <c r="DR14" i="27"/>
  <c r="DR14" i="26"/>
  <c r="DS5" i="23"/>
  <c r="DS5" i="25"/>
  <c r="DR14" i="23"/>
  <c r="DR14" i="25"/>
  <c r="DR13" i="23"/>
  <c r="DR13" i="25"/>
  <c r="DR86" i="20"/>
  <c r="BE59" i="20"/>
  <c r="BE61" i="20" s="1"/>
  <c r="BE62" i="20" s="1"/>
  <c r="BE78" i="20"/>
  <c r="BE79" i="20" s="1"/>
  <c r="DR95" i="20"/>
  <c r="BE69" i="20"/>
  <c r="BE70" i="20" s="1"/>
  <c r="BF68" i="20" s="1"/>
  <c r="BF72" i="20" s="1"/>
  <c r="DR27" i="20"/>
  <c r="DR39" i="20" s="1"/>
  <c r="DR28" i="20"/>
  <c r="DR40" i="20" s="1"/>
  <c r="DR23" i="20"/>
  <c r="DR35" i="20" s="1"/>
  <c r="DR103" i="20" s="1"/>
  <c r="DR29" i="23" s="1"/>
  <c r="DR26" i="20"/>
  <c r="DR38" i="20" s="1"/>
  <c r="DR22" i="20"/>
  <c r="DR34" i="20" s="1"/>
  <c r="DR21" i="20"/>
  <c r="DR33" i="20" s="1"/>
  <c r="DR24" i="20"/>
  <c r="DR36" i="20" s="1"/>
  <c r="DR20" i="20"/>
  <c r="DR32" i="20" s="1"/>
  <c r="DR25" i="20"/>
  <c r="DR37" i="20" s="1"/>
  <c r="DR19" i="20"/>
  <c r="DR31" i="20" s="1"/>
  <c r="DS5" i="20"/>
  <c r="DS5" i="19"/>
  <c r="DR14" i="20"/>
  <c r="DR14" i="19"/>
  <c r="DR13" i="20"/>
  <c r="DR13" i="19"/>
  <c r="DR15" i="3"/>
  <c r="DT4" i="3"/>
  <c r="DS10" i="3"/>
  <c r="DS11" i="3"/>
  <c r="DS6" i="3"/>
  <c r="DS7" i="3"/>
  <c r="DR44" i="25" l="1"/>
  <c r="DR46" i="25"/>
  <c r="DQ63" i="23"/>
  <c r="DQ73" i="23"/>
  <c r="DR61" i="23"/>
  <c r="DQ67" i="23"/>
  <c r="DP74" i="23"/>
  <c r="DP75" i="23" s="1"/>
  <c r="DP69" i="23"/>
  <c r="DR45" i="25"/>
  <c r="BE64" i="20"/>
  <c r="DR23" i="25"/>
  <c r="DR27" i="25" s="1"/>
  <c r="DR24" i="27" s="1"/>
  <c r="DR57" i="23" s="1"/>
  <c r="DR62" i="23" s="1"/>
  <c r="DR64" i="23" s="1"/>
  <c r="DS7" i="27"/>
  <c r="DS7" i="26"/>
  <c r="DS35" i="26" s="1"/>
  <c r="DT4" i="27"/>
  <c r="DT4" i="26"/>
  <c r="DR15" i="27"/>
  <c r="DR15" i="26"/>
  <c r="BE80" i="20"/>
  <c r="BF77" i="20" s="1"/>
  <c r="BF82" i="20" s="1"/>
  <c r="BF96" i="20" s="1"/>
  <c r="BF98" i="20" s="1"/>
  <c r="BF48" i="20" s="1"/>
  <c r="BE29" i="26"/>
  <c r="DS11" i="27"/>
  <c r="DS11" i="26"/>
  <c r="DR36" i="25"/>
  <c r="DR43" i="25"/>
  <c r="DQ57" i="25"/>
  <c r="DQ62" i="25"/>
  <c r="DQ66" i="25" s="1"/>
  <c r="DQ26" i="27" s="1"/>
  <c r="DQ27" i="27" s="1"/>
  <c r="DS23" i="26"/>
  <c r="DS24" i="26" s="1"/>
  <c r="DS10" i="27"/>
  <c r="DS10" i="26"/>
  <c r="DS6" i="27"/>
  <c r="DS6" i="26"/>
  <c r="DS11" i="23"/>
  <c r="DS11" i="25"/>
  <c r="DS7" i="23"/>
  <c r="DS7" i="25"/>
  <c r="DT4" i="23"/>
  <c r="DT4" i="25"/>
  <c r="DT38" i="25" s="1"/>
  <c r="DS10" i="23"/>
  <c r="DS10" i="25"/>
  <c r="DS39" i="25" s="1"/>
  <c r="DS6" i="23"/>
  <c r="DS48" i="23" s="1"/>
  <c r="DS6" i="25"/>
  <c r="DR15" i="23"/>
  <c r="DR15" i="25"/>
  <c r="DS75" i="20"/>
  <c r="DR41" i="20"/>
  <c r="DR46" i="20" s="1"/>
  <c r="DS6" i="20"/>
  <c r="DS85" i="20" s="1"/>
  <c r="DS6" i="19"/>
  <c r="DR15" i="20"/>
  <c r="DR15" i="19"/>
  <c r="DS11" i="20"/>
  <c r="DS11" i="19"/>
  <c r="DS10" i="20"/>
  <c r="DS10" i="19"/>
  <c r="DS7" i="20"/>
  <c r="DS7" i="19"/>
  <c r="DT4" i="20"/>
  <c r="DT91" i="20" s="1"/>
  <c r="DT93" i="20" s="1"/>
  <c r="DT4" i="19"/>
  <c r="DS13" i="3"/>
  <c r="DS14" i="3"/>
  <c r="DT5" i="3"/>
  <c r="DR47" i="25" l="1"/>
  <c r="DR25" i="27" s="1"/>
  <c r="DS61" i="23"/>
  <c r="DR73" i="23"/>
  <c r="DR63" i="23"/>
  <c r="DQ58" i="23"/>
  <c r="DQ68" i="23" s="1"/>
  <c r="DQ70" i="23" s="1"/>
  <c r="DS40" i="23"/>
  <c r="DR50" i="25"/>
  <c r="DR55" i="25" s="1"/>
  <c r="DR64" i="25" s="1"/>
  <c r="BF88" i="20"/>
  <c r="BF47" i="20" s="1"/>
  <c r="BF102" i="20" s="1"/>
  <c r="DS26" i="25"/>
  <c r="DS40" i="25"/>
  <c r="DS22" i="25"/>
  <c r="DS34" i="25"/>
  <c r="DS35" i="25"/>
  <c r="DS20" i="25"/>
  <c r="DS21" i="25" s="1"/>
  <c r="DS32" i="25"/>
  <c r="DS33" i="25"/>
  <c r="DS14" i="27"/>
  <c r="DS14" i="26"/>
  <c r="DS13" i="27"/>
  <c r="DS13" i="26"/>
  <c r="DT5" i="27"/>
  <c r="DT5" i="26"/>
  <c r="DT21" i="26" s="1"/>
  <c r="DS95" i="20"/>
  <c r="DS36" i="26"/>
  <c r="DS13" i="23"/>
  <c r="DS13" i="25"/>
  <c r="DT5" i="23"/>
  <c r="DT5" i="25"/>
  <c r="DS14" i="23"/>
  <c r="DS14" i="25"/>
  <c r="DS86" i="20"/>
  <c r="DS25" i="20"/>
  <c r="DS37" i="20" s="1"/>
  <c r="DS28" i="20"/>
  <c r="DS40" i="20" s="1"/>
  <c r="DS26" i="20"/>
  <c r="DS38" i="20" s="1"/>
  <c r="DS24" i="20"/>
  <c r="DS36" i="20" s="1"/>
  <c r="DS23" i="20"/>
  <c r="DS35" i="20" s="1"/>
  <c r="DS103" i="20" s="1"/>
  <c r="DS29" i="23" s="1"/>
  <c r="DS20" i="20"/>
  <c r="DS32" i="20" s="1"/>
  <c r="DS27" i="20"/>
  <c r="DS39" i="20" s="1"/>
  <c r="DS22" i="20"/>
  <c r="DS34" i="20" s="1"/>
  <c r="DS21" i="20"/>
  <c r="DS33" i="20" s="1"/>
  <c r="DS19" i="20"/>
  <c r="DS31" i="20" s="1"/>
  <c r="DS13" i="20"/>
  <c r="DS13" i="19"/>
  <c r="DT5" i="20"/>
  <c r="DT5" i="19"/>
  <c r="DS14" i="20"/>
  <c r="DS14" i="19"/>
  <c r="DT7" i="3"/>
  <c r="DT6" i="3"/>
  <c r="DS15" i="3"/>
  <c r="DU4" i="3"/>
  <c r="DT10" i="3"/>
  <c r="DT11" i="3"/>
  <c r="BF49" i="20" l="1"/>
  <c r="BF53" i="20" s="1"/>
  <c r="DR54" i="25"/>
  <c r="DR63" i="25" s="1"/>
  <c r="DQ69" i="23"/>
  <c r="DR67" i="23"/>
  <c r="DQ74" i="23"/>
  <c r="DQ75" i="23" s="1"/>
  <c r="DR56" i="25"/>
  <c r="DR65" i="25" s="1"/>
  <c r="DR53" i="25"/>
  <c r="DR62" i="25" s="1"/>
  <c r="DS44" i="25"/>
  <c r="DS45" i="25"/>
  <c r="DS46" i="25"/>
  <c r="DS36" i="25"/>
  <c r="DS43" i="25"/>
  <c r="DT23" i="26"/>
  <c r="DT24" i="26" s="1"/>
  <c r="DT11" i="27"/>
  <c r="DT11" i="26"/>
  <c r="DT6" i="27"/>
  <c r="DT6" i="26"/>
  <c r="DS23" i="25"/>
  <c r="DS59" i="25"/>
  <c r="DU4" i="27"/>
  <c r="DU4" i="26"/>
  <c r="DS15" i="27"/>
  <c r="DS15" i="26"/>
  <c r="DT22" i="26"/>
  <c r="DT10" i="27"/>
  <c r="DT10" i="26"/>
  <c r="DT7" i="27"/>
  <c r="DT7" i="26"/>
  <c r="DT35" i="26" s="1"/>
  <c r="DT11" i="23"/>
  <c r="DT11" i="25"/>
  <c r="DT10" i="23"/>
  <c r="DT10" i="25"/>
  <c r="DT39" i="25" s="1"/>
  <c r="DS15" i="23"/>
  <c r="DS15" i="25"/>
  <c r="DT6" i="23"/>
  <c r="DT6" i="25"/>
  <c r="DT7" i="23"/>
  <c r="DT7" i="25"/>
  <c r="DU4" i="23"/>
  <c r="DU4" i="25"/>
  <c r="DU38" i="25" s="1"/>
  <c r="DT75" i="20"/>
  <c r="BF23" i="23"/>
  <c r="BF104" i="20"/>
  <c r="BF55" i="20"/>
  <c r="BF69" i="20" s="1"/>
  <c r="BF70" i="20" s="1"/>
  <c r="BG68" i="20" s="1"/>
  <c r="BG72" i="20" s="1"/>
  <c r="DS41" i="20"/>
  <c r="DS46" i="20" s="1"/>
  <c r="DT11" i="20"/>
  <c r="DT11" i="19"/>
  <c r="DT6" i="20"/>
  <c r="DT85" i="20" s="1"/>
  <c r="DT6" i="19"/>
  <c r="DT10" i="20"/>
  <c r="DT10" i="19"/>
  <c r="DT7" i="19"/>
  <c r="DT7" i="20"/>
  <c r="DU4" i="20"/>
  <c r="DU91" i="20" s="1"/>
  <c r="DU93" i="20" s="1"/>
  <c r="DU4" i="19"/>
  <c r="DS15" i="20"/>
  <c r="DS15" i="19"/>
  <c r="DT14" i="3"/>
  <c r="DT13" i="3"/>
  <c r="DU5" i="3"/>
  <c r="DR66" i="25" l="1"/>
  <c r="DR26" i="27" s="1"/>
  <c r="DR58" i="23" s="1"/>
  <c r="DR68" i="23" s="1"/>
  <c r="DR70" i="23" s="1"/>
  <c r="DR27" i="27"/>
  <c r="DT48" i="23"/>
  <c r="DR57" i="25"/>
  <c r="DT40" i="23"/>
  <c r="DT36" i="26"/>
  <c r="DS47" i="25"/>
  <c r="DS25" i="27" s="1"/>
  <c r="DT14" i="27"/>
  <c r="DT14" i="26"/>
  <c r="DT22" i="25"/>
  <c r="DT20" i="25"/>
  <c r="DT21" i="25" s="1"/>
  <c r="DT35" i="25"/>
  <c r="DT34" i="25"/>
  <c r="DT32" i="25"/>
  <c r="DT33" i="25"/>
  <c r="DU5" i="27"/>
  <c r="DU5" i="26"/>
  <c r="DU21" i="26" s="1"/>
  <c r="DU22" i="26" s="1"/>
  <c r="DT26" i="25"/>
  <c r="DT40" i="25"/>
  <c r="DT13" i="27"/>
  <c r="DT13" i="26"/>
  <c r="DS50" i="25"/>
  <c r="DS27" i="25"/>
  <c r="DS24" i="27" s="1"/>
  <c r="DS57" i="23" s="1"/>
  <c r="DS62" i="23" s="1"/>
  <c r="DS64" i="23" s="1"/>
  <c r="DT86" i="20"/>
  <c r="DT13" i="23"/>
  <c r="DT13" i="25"/>
  <c r="DU5" i="23"/>
  <c r="DU5" i="25"/>
  <c r="DT14" i="23"/>
  <c r="DT14" i="25"/>
  <c r="DT95" i="20"/>
  <c r="BF56" i="20"/>
  <c r="DT26" i="20"/>
  <c r="DT38" i="20" s="1"/>
  <c r="DT24" i="20"/>
  <c r="DT36" i="20" s="1"/>
  <c r="DT23" i="20"/>
  <c r="DT35" i="20" s="1"/>
  <c r="DT103" i="20" s="1"/>
  <c r="DT29" i="23" s="1"/>
  <c r="DT25" i="20"/>
  <c r="DT37" i="20" s="1"/>
  <c r="DT22" i="20"/>
  <c r="DT34" i="20" s="1"/>
  <c r="DT27" i="20"/>
  <c r="DT39" i="20" s="1"/>
  <c r="DT21" i="20"/>
  <c r="DT33" i="20" s="1"/>
  <c r="DT19" i="20"/>
  <c r="DT31" i="20" s="1"/>
  <c r="DT20" i="20"/>
  <c r="DT32" i="20" s="1"/>
  <c r="DT28" i="20"/>
  <c r="DT40" i="20" s="1"/>
  <c r="DT15" i="3"/>
  <c r="DT14" i="20"/>
  <c r="DT14" i="19"/>
  <c r="DU5" i="20"/>
  <c r="DU5" i="19"/>
  <c r="DT13" i="20"/>
  <c r="DT13" i="19"/>
  <c r="DU10" i="3"/>
  <c r="DU11" i="3"/>
  <c r="DV4" i="3"/>
  <c r="DU7" i="3"/>
  <c r="DU6" i="3"/>
  <c r="DS67" i="23" l="1"/>
  <c r="DR74" i="23"/>
  <c r="DR75" i="23" s="1"/>
  <c r="DR69" i="23"/>
  <c r="DT61" i="23"/>
  <c r="DS73" i="23"/>
  <c r="DS63" i="23"/>
  <c r="DT44" i="25"/>
  <c r="DT23" i="25"/>
  <c r="DT50" i="25" s="1"/>
  <c r="DT45" i="25"/>
  <c r="DU23" i="26"/>
  <c r="DU24" i="26" s="1"/>
  <c r="DT46" i="25"/>
  <c r="DU6" i="27"/>
  <c r="DU6" i="26"/>
  <c r="DV4" i="27"/>
  <c r="DV4" i="26"/>
  <c r="DT59" i="25"/>
  <c r="DT36" i="25"/>
  <c r="DT43" i="25"/>
  <c r="DU11" i="27"/>
  <c r="DU11" i="26"/>
  <c r="DT15" i="27"/>
  <c r="DT15" i="26"/>
  <c r="DU10" i="27"/>
  <c r="DU10" i="26"/>
  <c r="DS53" i="25"/>
  <c r="DS55" i="25"/>
  <c r="DS64" i="25" s="1"/>
  <c r="DS56" i="25"/>
  <c r="DS65" i="25" s="1"/>
  <c r="DS54" i="25"/>
  <c r="DS63" i="25" s="1"/>
  <c r="DU7" i="27"/>
  <c r="DU7" i="26"/>
  <c r="DU35" i="26" s="1"/>
  <c r="DV4" i="23"/>
  <c r="DV4" i="25"/>
  <c r="DV38" i="25" s="1"/>
  <c r="DU6" i="23"/>
  <c r="DU6" i="25"/>
  <c r="DU11" i="23"/>
  <c r="DU11" i="25"/>
  <c r="DT15" i="23"/>
  <c r="DT15" i="25"/>
  <c r="DU10" i="23"/>
  <c r="DU10" i="25"/>
  <c r="DU39" i="25" s="1"/>
  <c r="DU7" i="23"/>
  <c r="DU7" i="25"/>
  <c r="DU75" i="20"/>
  <c r="BF58" i="20"/>
  <c r="BF78" i="20" s="1"/>
  <c r="DT41" i="20"/>
  <c r="DT46" i="20" s="1"/>
  <c r="DU6" i="19"/>
  <c r="DU6" i="20"/>
  <c r="DU85" i="20" s="1"/>
  <c r="DU10" i="20"/>
  <c r="DU10" i="19"/>
  <c r="DU7" i="20"/>
  <c r="DU7" i="19"/>
  <c r="DV4" i="20"/>
  <c r="DV91" i="20" s="1"/>
  <c r="DV93" i="20" s="1"/>
  <c r="DV4" i="19"/>
  <c r="DU11" i="20"/>
  <c r="DU11" i="19"/>
  <c r="DT15" i="20"/>
  <c r="DT15" i="19"/>
  <c r="DU13" i="3"/>
  <c r="DU14" i="3"/>
  <c r="DV5" i="3"/>
  <c r="DT27" i="25" l="1"/>
  <c r="DT24" i="27" s="1"/>
  <c r="DT57" i="23" s="1"/>
  <c r="DT62" i="23" s="1"/>
  <c r="DT64" i="23" s="1"/>
  <c r="DU48" i="23"/>
  <c r="DU40" i="23"/>
  <c r="DU40" i="25"/>
  <c r="DU59" i="25" s="1"/>
  <c r="DU36" i="26"/>
  <c r="DT47" i="25"/>
  <c r="DT25" i="27" s="1"/>
  <c r="DV5" i="27"/>
  <c r="DV5" i="26"/>
  <c r="DV21" i="26" s="1"/>
  <c r="DS57" i="25"/>
  <c r="DS62" i="25"/>
  <c r="DS66" i="25" s="1"/>
  <c r="DS26" i="27" s="1"/>
  <c r="DU13" i="27"/>
  <c r="DU13" i="26"/>
  <c r="DU20" i="25"/>
  <c r="DU21" i="25" s="1"/>
  <c r="DU22" i="25"/>
  <c r="DU32" i="25"/>
  <c r="DU33" i="25"/>
  <c r="DU35" i="25"/>
  <c r="DU34" i="25"/>
  <c r="DU26" i="25"/>
  <c r="DT53" i="25"/>
  <c r="DT56" i="25"/>
  <c r="DT65" i="25" s="1"/>
  <c r="DT55" i="25"/>
  <c r="DT64" i="25" s="1"/>
  <c r="DT54" i="25"/>
  <c r="DT63" i="25" s="1"/>
  <c r="DU14" i="27"/>
  <c r="DU14" i="26"/>
  <c r="DU95" i="20"/>
  <c r="DV5" i="23"/>
  <c r="DV5" i="25"/>
  <c r="DU13" i="23"/>
  <c r="DU13" i="25"/>
  <c r="DU14" i="23"/>
  <c r="DU14" i="25"/>
  <c r="DU86" i="20"/>
  <c r="BF79" i="20"/>
  <c r="BF59" i="20"/>
  <c r="DU28" i="20"/>
  <c r="DU40" i="20" s="1"/>
  <c r="DU27" i="20"/>
  <c r="DU39" i="20" s="1"/>
  <c r="DU26" i="20"/>
  <c r="DU38" i="20" s="1"/>
  <c r="DU24" i="20"/>
  <c r="DU36" i="20" s="1"/>
  <c r="DU25" i="20"/>
  <c r="DU37" i="20" s="1"/>
  <c r="DU22" i="20"/>
  <c r="DU34" i="20" s="1"/>
  <c r="DU21" i="20"/>
  <c r="DU33" i="20" s="1"/>
  <c r="DU19" i="20"/>
  <c r="DU31" i="20" s="1"/>
  <c r="DU23" i="20"/>
  <c r="DU35" i="20" s="1"/>
  <c r="DU103" i="20" s="1"/>
  <c r="DU29" i="23" s="1"/>
  <c r="DU20" i="20"/>
  <c r="DU32" i="20" s="1"/>
  <c r="DV5" i="20"/>
  <c r="DV5" i="19"/>
  <c r="DU14" i="20"/>
  <c r="DU14" i="19"/>
  <c r="DU13" i="20"/>
  <c r="DU13" i="19"/>
  <c r="DV6" i="3"/>
  <c r="DV10" i="3"/>
  <c r="DV11" i="3"/>
  <c r="DW4" i="3"/>
  <c r="DV7" i="3"/>
  <c r="DU15" i="3"/>
  <c r="DS27" i="27" l="1"/>
  <c r="DS58" i="23"/>
  <c r="DS68" i="23" s="1"/>
  <c r="DS70" i="23" s="1"/>
  <c r="DU61" i="23"/>
  <c r="DT73" i="23"/>
  <c r="DT63" i="23"/>
  <c r="DU46" i="25"/>
  <c r="DU45" i="25"/>
  <c r="DU44" i="25"/>
  <c r="DV22" i="26"/>
  <c r="DV23" i="26"/>
  <c r="DV24" i="26" s="1"/>
  <c r="DV11" i="27"/>
  <c r="DV11" i="26"/>
  <c r="BF80" i="20"/>
  <c r="BG77" i="20" s="1"/>
  <c r="BG88" i="20" s="1"/>
  <c r="BG47" i="20" s="1"/>
  <c r="BF29" i="26"/>
  <c r="DU36" i="25"/>
  <c r="DU43" i="25"/>
  <c r="DV10" i="27"/>
  <c r="DV10" i="26"/>
  <c r="DU23" i="25"/>
  <c r="DU15" i="27"/>
  <c r="DU15" i="26"/>
  <c r="DV7" i="27"/>
  <c r="DV7" i="26"/>
  <c r="DV35" i="26" s="1"/>
  <c r="DV6" i="27"/>
  <c r="DV6" i="26"/>
  <c r="DW4" i="27"/>
  <c r="DW4" i="26"/>
  <c r="DT57" i="25"/>
  <c r="DT62" i="25"/>
  <c r="DT66" i="25" s="1"/>
  <c r="DT26" i="27" s="1"/>
  <c r="DT27" i="27" s="1"/>
  <c r="DU15" i="23"/>
  <c r="DU15" i="25"/>
  <c r="DV7" i="23"/>
  <c r="DV7" i="25"/>
  <c r="DV6" i="23"/>
  <c r="DV6" i="25"/>
  <c r="DV11" i="23"/>
  <c r="DV11" i="25"/>
  <c r="DV10" i="23"/>
  <c r="DV10" i="25"/>
  <c r="DV39" i="25" s="1"/>
  <c r="DW4" i="23"/>
  <c r="DW4" i="25"/>
  <c r="DW38" i="25" s="1"/>
  <c r="BF61" i="20"/>
  <c r="BF64" i="20" s="1"/>
  <c r="DV75" i="20"/>
  <c r="DU41" i="20"/>
  <c r="DU46" i="20" s="1"/>
  <c r="DU15" i="20"/>
  <c r="DU15" i="19"/>
  <c r="DV10" i="20"/>
  <c r="DV10" i="19"/>
  <c r="DV7" i="20"/>
  <c r="DV7" i="19"/>
  <c r="DV6" i="20"/>
  <c r="DV85" i="20" s="1"/>
  <c r="DV6" i="19"/>
  <c r="DW4" i="20"/>
  <c r="DW91" i="20" s="1"/>
  <c r="DW93" i="20" s="1"/>
  <c r="DW4" i="19"/>
  <c r="DV11" i="20"/>
  <c r="DV11" i="19"/>
  <c r="DV13" i="3"/>
  <c r="DW5" i="3"/>
  <c r="DV14" i="3"/>
  <c r="DV86" i="20" l="1"/>
  <c r="DT58" i="23"/>
  <c r="DT68" i="23" s="1"/>
  <c r="DT70" i="23" s="1"/>
  <c r="DU67" i="23" s="1"/>
  <c r="DS74" i="23"/>
  <c r="DS75" i="23" s="1"/>
  <c r="DS69" i="23"/>
  <c r="DT67" i="23"/>
  <c r="DT69" i="23" s="1"/>
  <c r="DU47" i="25"/>
  <c r="DU25" i="27" s="1"/>
  <c r="DV48" i="23"/>
  <c r="BG82" i="20"/>
  <c r="BG96" i="20" s="1"/>
  <c r="BG98" i="20" s="1"/>
  <c r="BG48" i="20" s="1"/>
  <c r="BG49" i="20" s="1"/>
  <c r="BG53" i="20" s="1"/>
  <c r="DV40" i="23"/>
  <c r="DU50" i="25"/>
  <c r="DU27" i="25"/>
  <c r="DU24" i="27" s="1"/>
  <c r="DU57" i="23" s="1"/>
  <c r="DU62" i="23" s="1"/>
  <c r="DU64" i="23" s="1"/>
  <c r="DV14" i="27"/>
  <c r="DV14" i="26"/>
  <c r="DV20" i="25"/>
  <c r="DV21" i="25" s="1"/>
  <c r="DV35" i="25"/>
  <c r="DV22" i="25"/>
  <c r="DV34" i="25"/>
  <c r="DV33" i="25"/>
  <c r="DV32" i="25"/>
  <c r="DW5" i="27"/>
  <c r="DW5" i="26"/>
  <c r="DW21" i="26" s="1"/>
  <c r="DV13" i="27"/>
  <c r="DV13" i="26"/>
  <c r="DV40" i="25"/>
  <c r="DV26" i="25"/>
  <c r="DV36" i="26"/>
  <c r="DW5" i="23"/>
  <c r="DW5" i="25"/>
  <c r="DV14" i="23"/>
  <c r="DV14" i="25"/>
  <c r="DV13" i="23"/>
  <c r="DV13" i="25"/>
  <c r="BF62" i="20"/>
  <c r="DV95" i="20"/>
  <c r="DV27" i="20"/>
  <c r="DV39" i="20" s="1"/>
  <c r="DV28" i="20"/>
  <c r="DV40" i="20" s="1"/>
  <c r="DV23" i="20"/>
  <c r="DV35" i="20" s="1"/>
  <c r="DV103" i="20" s="1"/>
  <c r="DV29" i="23" s="1"/>
  <c r="DV26" i="20"/>
  <c r="DV38" i="20" s="1"/>
  <c r="DV24" i="20"/>
  <c r="DV36" i="20" s="1"/>
  <c r="DV25" i="20"/>
  <c r="DV37" i="20" s="1"/>
  <c r="DV22" i="20"/>
  <c r="DV34" i="20" s="1"/>
  <c r="DV21" i="20"/>
  <c r="DV33" i="20" s="1"/>
  <c r="DV19" i="20"/>
  <c r="DV31" i="20" s="1"/>
  <c r="DV20" i="20"/>
  <c r="DV32" i="20" s="1"/>
  <c r="DV14" i="20"/>
  <c r="DV14" i="19"/>
  <c r="DW5" i="20"/>
  <c r="DW5" i="19"/>
  <c r="DV13" i="20"/>
  <c r="DV13" i="19"/>
  <c r="DW7" i="3"/>
  <c r="DW6" i="3"/>
  <c r="DV15" i="3"/>
  <c r="DX4" i="3"/>
  <c r="DW10" i="3"/>
  <c r="DW11" i="3"/>
  <c r="BG102" i="20" l="1"/>
  <c r="DT74" i="23"/>
  <c r="DT75" i="23" s="1"/>
  <c r="DU73" i="23"/>
  <c r="DV61" i="23"/>
  <c r="DU63" i="23"/>
  <c r="DV23" i="25"/>
  <c r="DV50" i="25" s="1"/>
  <c r="DW23" i="26"/>
  <c r="DW24" i="26" s="1"/>
  <c r="DW22" i="26"/>
  <c r="DW7" i="27"/>
  <c r="DW7" i="26"/>
  <c r="DW35" i="26" s="1"/>
  <c r="DV59" i="25"/>
  <c r="DV44" i="25"/>
  <c r="DV45" i="25"/>
  <c r="DU56" i="25"/>
  <c r="DU65" i="25" s="1"/>
  <c r="DU55" i="25"/>
  <c r="DU64" i="25" s="1"/>
  <c r="DU54" i="25"/>
  <c r="DU63" i="25" s="1"/>
  <c r="DU53" i="25"/>
  <c r="DV15" i="27"/>
  <c r="DV15" i="26"/>
  <c r="DW11" i="27"/>
  <c r="DW11" i="26"/>
  <c r="DW6" i="27"/>
  <c r="DW6" i="26"/>
  <c r="DV36" i="25"/>
  <c r="DV43" i="25"/>
  <c r="DV46" i="25"/>
  <c r="DW10" i="27"/>
  <c r="DW10" i="26"/>
  <c r="DX4" i="27"/>
  <c r="DX4" i="26"/>
  <c r="DW11" i="23"/>
  <c r="DW11" i="25"/>
  <c r="DW7" i="23"/>
  <c r="DW7" i="25"/>
  <c r="DX4" i="23"/>
  <c r="DX4" i="25"/>
  <c r="DX38" i="25" s="1"/>
  <c r="DW6" i="23"/>
  <c r="DW6" i="25"/>
  <c r="DW26" i="25" s="1"/>
  <c r="DW10" i="23"/>
  <c r="DW10" i="25"/>
  <c r="DW39" i="25" s="1"/>
  <c r="DV15" i="23"/>
  <c r="DV15" i="25"/>
  <c r="DW75" i="20"/>
  <c r="BG55" i="20"/>
  <c r="BG69" i="20" s="1"/>
  <c r="BG70" i="20" s="1"/>
  <c r="BH68" i="20" s="1"/>
  <c r="BH72" i="20" s="1"/>
  <c r="BG23" i="23"/>
  <c r="BG104" i="20"/>
  <c r="DV41" i="20"/>
  <c r="DV46" i="20" s="1"/>
  <c r="DW11" i="20"/>
  <c r="DW11" i="19"/>
  <c r="DW6" i="20"/>
  <c r="DW85" i="20" s="1"/>
  <c r="DW6" i="19"/>
  <c r="DW10" i="20"/>
  <c r="DW10" i="19"/>
  <c r="DW7" i="20"/>
  <c r="DW7" i="19"/>
  <c r="DX4" i="19"/>
  <c r="DX4" i="20"/>
  <c r="DX91" i="20" s="1"/>
  <c r="DX93" i="20" s="1"/>
  <c r="DV15" i="20"/>
  <c r="DV15" i="19"/>
  <c r="DW14" i="3"/>
  <c r="DW13" i="3"/>
  <c r="DX5" i="3"/>
  <c r="DV27" i="25" l="1"/>
  <c r="DV24" i="27" s="1"/>
  <c r="DV57" i="23" s="1"/>
  <c r="DV62" i="23" s="1"/>
  <c r="DV64" i="23" s="1"/>
  <c r="DV63" i="23" s="1"/>
  <c r="DW40" i="23"/>
  <c r="DW48" i="23"/>
  <c r="DW40" i="25"/>
  <c r="DW59" i="25" s="1"/>
  <c r="DV47" i="25"/>
  <c r="DV25" i="27" s="1"/>
  <c r="DU57" i="25"/>
  <c r="DU62" i="25"/>
  <c r="DU66" i="25" s="1"/>
  <c r="DU26" i="27" s="1"/>
  <c r="DW13" i="27"/>
  <c r="DW13" i="26"/>
  <c r="DW14" i="27"/>
  <c r="DW14" i="26"/>
  <c r="DX5" i="27"/>
  <c r="DX5" i="26"/>
  <c r="DX21" i="26" s="1"/>
  <c r="DW35" i="25"/>
  <c r="DW34" i="25"/>
  <c r="DW20" i="25"/>
  <c r="DW21" i="25" s="1"/>
  <c r="DW22" i="25"/>
  <c r="DW33" i="25"/>
  <c r="DW32" i="25"/>
  <c r="DV56" i="25"/>
  <c r="DV65" i="25" s="1"/>
  <c r="DV55" i="25"/>
  <c r="DV64" i="25" s="1"/>
  <c r="DV54" i="25"/>
  <c r="DV63" i="25" s="1"/>
  <c r="DV53" i="25"/>
  <c r="DW36" i="26"/>
  <c r="DW86" i="20"/>
  <c r="DX5" i="23"/>
  <c r="DX5" i="25"/>
  <c r="DW13" i="23"/>
  <c r="DW13" i="25"/>
  <c r="DW14" i="23"/>
  <c r="DW14" i="25"/>
  <c r="DW95" i="20"/>
  <c r="BG56" i="20"/>
  <c r="DW28" i="20"/>
  <c r="DW40" i="20" s="1"/>
  <c r="DW25" i="20"/>
  <c r="DW37" i="20" s="1"/>
  <c r="DW27" i="20"/>
  <c r="DW39" i="20" s="1"/>
  <c r="DW20" i="20"/>
  <c r="DW32" i="20" s="1"/>
  <c r="DW21" i="20"/>
  <c r="DW33" i="20" s="1"/>
  <c r="DW24" i="20"/>
  <c r="DW36" i="20" s="1"/>
  <c r="DW22" i="20"/>
  <c r="DW34" i="20" s="1"/>
  <c r="DW26" i="20"/>
  <c r="DW38" i="20" s="1"/>
  <c r="DW23" i="20"/>
  <c r="DW35" i="20" s="1"/>
  <c r="DW103" i="20" s="1"/>
  <c r="DW29" i="23" s="1"/>
  <c r="DW19" i="20"/>
  <c r="DW31" i="20" s="1"/>
  <c r="DX5" i="20"/>
  <c r="DX5" i="19"/>
  <c r="DW13" i="20"/>
  <c r="DW13" i="19"/>
  <c r="DW14" i="20"/>
  <c r="DW14" i="19"/>
  <c r="DW15" i="3"/>
  <c r="DY4" i="3"/>
  <c r="DX10" i="3"/>
  <c r="DX11" i="3"/>
  <c r="DX7" i="3"/>
  <c r="DX6" i="3"/>
  <c r="DV73" i="23" l="1"/>
  <c r="DW61" i="23"/>
  <c r="DU27" i="27"/>
  <c r="DU58" i="23"/>
  <c r="DU68" i="23" s="1"/>
  <c r="DU70" i="23" s="1"/>
  <c r="DW45" i="25"/>
  <c r="DW44" i="25"/>
  <c r="DW46" i="25"/>
  <c r="DX22" i="26"/>
  <c r="DX23" i="26"/>
  <c r="DX24" i="26" s="1"/>
  <c r="DX7" i="27"/>
  <c r="DX7" i="26"/>
  <c r="DX35" i="26" s="1"/>
  <c r="DW15" i="27"/>
  <c r="DW15" i="26"/>
  <c r="DX10" i="27"/>
  <c r="DX10" i="26"/>
  <c r="DX6" i="27"/>
  <c r="DX6" i="26"/>
  <c r="DY4" i="27"/>
  <c r="DY4" i="26"/>
  <c r="DW36" i="25"/>
  <c r="DW43" i="25"/>
  <c r="DV57" i="25"/>
  <c r="DV62" i="25"/>
  <c r="DV66" i="25" s="1"/>
  <c r="DV26" i="27" s="1"/>
  <c r="DV27" i="27" s="1"/>
  <c r="DX11" i="27"/>
  <c r="DX11" i="26"/>
  <c r="DW23" i="25"/>
  <c r="DX10" i="23"/>
  <c r="DX10" i="25"/>
  <c r="DX39" i="25" s="1"/>
  <c r="DX6" i="23"/>
  <c r="DX6" i="25"/>
  <c r="DY4" i="23"/>
  <c r="DY4" i="25"/>
  <c r="DY38" i="25" s="1"/>
  <c r="DX11" i="23"/>
  <c r="DX11" i="25"/>
  <c r="DX7" i="23"/>
  <c r="DX7" i="25"/>
  <c r="DW15" i="23"/>
  <c r="DW15" i="25"/>
  <c r="BG58" i="20"/>
  <c r="BG78" i="20" s="1"/>
  <c r="BG79" i="20" s="1"/>
  <c r="DX75" i="20"/>
  <c r="DW41" i="20"/>
  <c r="DW46" i="20" s="1"/>
  <c r="DX6" i="20"/>
  <c r="DX85" i="20" s="1"/>
  <c r="DX6" i="19"/>
  <c r="DY4" i="20"/>
  <c r="DY91" i="20" s="1"/>
  <c r="DY93" i="20" s="1"/>
  <c r="I93" i="20" s="1"/>
  <c r="DY4" i="19"/>
  <c r="DX7" i="20"/>
  <c r="DX7" i="19"/>
  <c r="DW15" i="20"/>
  <c r="DW15" i="19"/>
  <c r="DX11" i="20"/>
  <c r="DX11" i="19"/>
  <c r="DX10" i="20"/>
  <c r="DX10" i="19"/>
  <c r="DX13" i="3"/>
  <c r="DX14" i="3"/>
  <c r="DY5" i="3"/>
  <c r="DU69" i="23" l="1"/>
  <c r="DV67" i="23"/>
  <c r="DU74" i="23"/>
  <c r="DU75" i="23" s="1"/>
  <c r="DV58" i="23"/>
  <c r="DV68" i="23" s="1"/>
  <c r="DV70" i="23" s="1"/>
  <c r="DX48" i="23"/>
  <c r="DX40" i="23"/>
  <c r="DW47" i="25"/>
  <c r="DW25" i="27" s="1"/>
  <c r="DY5" i="27"/>
  <c r="DY5" i="26"/>
  <c r="DY21" i="26" s="1"/>
  <c r="DY23" i="26" s="1"/>
  <c r="I23" i="26" s="1"/>
  <c r="BG80" i="20"/>
  <c r="BH77" i="20" s="1"/>
  <c r="BH88" i="20" s="1"/>
  <c r="BH47" i="20" s="1"/>
  <c r="BG29" i="26"/>
  <c r="DX13" i="27"/>
  <c r="DX13" i="26"/>
  <c r="DW50" i="25"/>
  <c r="DW27" i="25"/>
  <c r="DW24" i="27" s="1"/>
  <c r="DW57" i="23" s="1"/>
  <c r="DW62" i="23" s="1"/>
  <c r="DW64" i="23" s="1"/>
  <c r="DX22" i="25"/>
  <c r="DX20" i="25"/>
  <c r="DX21" i="25" s="1"/>
  <c r="DX32" i="25"/>
  <c r="DX33" i="25"/>
  <c r="DX34" i="25"/>
  <c r="DX35" i="25"/>
  <c r="DX40" i="25"/>
  <c r="DX14" i="27"/>
  <c r="DX14" i="26"/>
  <c r="DX26" i="25"/>
  <c r="DX36" i="26"/>
  <c r="DX13" i="23"/>
  <c r="DX13" i="25"/>
  <c r="DY5" i="23"/>
  <c r="DY5" i="25"/>
  <c r="DX14" i="23"/>
  <c r="DX14" i="25"/>
  <c r="BG59" i="20"/>
  <c r="BG61" i="20" s="1"/>
  <c r="BG64" i="20" s="1"/>
  <c r="DX86" i="20"/>
  <c r="DX95" i="20"/>
  <c r="DX26" i="20"/>
  <c r="DX38" i="20" s="1"/>
  <c r="DX27" i="20"/>
  <c r="DX39" i="20" s="1"/>
  <c r="DX24" i="20"/>
  <c r="DX36" i="20" s="1"/>
  <c r="DX23" i="20"/>
  <c r="DX35" i="20" s="1"/>
  <c r="DX103" i="20" s="1"/>
  <c r="DX29" i="23" s="1"/>
  <c r="DX22" i="20"/>
  <c r="DX34" i="20" s="1"/>
  <c r="DX28" i="20"/>
  <c r="DX40" i="20" s="1"/>
  <c r="DX25" i="20"/>
  <c r="DX37" i="20" s="1"/>
  <c r="DX21" i="20"/>
  <c r="DX33" i="20" s="1"/>
  <c r="DX20" i="20"/>
  <c r="DX32" i="20" s="1"/>
  <c r="DX19" i="20"/>
  <c r="DX31" i="20" s="1"/>
  <c r="DY5" i="19"/>
  <c r="DY5" i="20"/>
  <c r="DX14" i="20"/>
  <c r="DX14" i="19"/>
  <c r="DX13" i="20"/>
  <c r="DX13" i="19"/>
  <c r="DY6" i="3"/>
  <c r="DY10" i="3"/>
  <c r="H122" i="1" s="1"/>
  <c r="DY11" i="3"/>
  <c r="DY7" i="3"/>
  <c r="DX15" i="3"/>
  <c r="DX61" i="23" l="1"/>
  <c r="DW63" i="23"/>
  <c r="DW73" i="23"/>
  <c r="DW67" i="23"/>
  <c r="DV74" i="23"/>
  <c r="DV75" i="23" s="1"/>
  <c r="DV69" i="23"/>
  <c r="DX23" i="25"/>
  <c r="DX50" i="25" s="1"/>
  <c r="BH82" i="20"/>
  <c r="BH96" i="20" s="1"/>
  <c r="BH98" i="20" s="1"/>
  <c r="BH48" i="20" s="1"/>
  <c r="BH49" i="20" s="1"/>
  <c r="BH53" i="20" s="1"/>
  <c r="DX44" i="25"/>
  <c r="DY22" i="26"/>
  <c r="DX15" i="27"/>
  <c r="DX15" i="26"/>
  <c r="DX36" i="25"/>
  <c r="DX43" i="25"/>
  <c r="DW53" i="25"/>
  <c r="DW55" i="25"/>
  <c r="DW64" i="25" s="1"/>
  <c r="DW54" i="25"/>
  <c r="DW63" i="25" s="1"/>
  <c r="DW56" i="25"/>
  <c r="DW65" i="25" s="1"/>
  <c r="DY11" i="27"/>
  <c r="DY11" i="26"/>
  <c r="DY10" i="27"/>
  <c r="DY10" i="26"/>
  <c r="DY24" i="26"/>
  <c r="I21" i="26"/>
  <c r="DX45" i="25"/>
  <c r="DY6" i="27"/>
  <c r="DY6" i="26"/>
  <c r="DY7" i="27"/>
  <c r="DY7" i="26"/>
  <c r="DY35" i="26" s="1"/>
  <c r="DX59" i="25"/>
  <c r="DX46" i="25"/>
  <c r="DY10" i="23"/>
  <c r="DY10" i="25"/>
  <c r="DY39" i="25" s="1"/>
  <c r="DY7" i="23"/>
  <c r="DY7" i="25"/>
  <c r="DY11" i="23"/>
  <c r="DY11" i="25"/>
  <c r="DX15" i="23"/>
  <c r="DX15" i="25"/>
  <c r="DY6" i="23"/>
  <c r="DY6" i="25"/>
  <c r="DY26" i="25" s="1"/>
  <c r="BG62" i="20"/>
  <c r="DY75" i="20"/>
  <c r="DX41" i="20"/>
  <c r="DX46" i="20" s="1"/>
  <c r="DY10" i="20"/>
  <c r="DY10" i="19"/>
  <c r="DX15" i="20"/>
  <c r="DX15" i="19"/>
  <c r="DY6" i="20"/>
  <c r="DY85" i="20" s="1"/>
  <c r="DY6" i="19"/>
  <c r="DY7" i="20"/>
  <c r="DY7" i="19"/>
  <c r="DY11" i="20"/>
  <c r="DY11" i="19"/>
  <c r="DY13" i="3"/>
  <c r="I6" i="3"/>
  <c r="DY14" i="3"/>
  <c r="I7" i="3"/>
  <c r="DY86" i="20" l="1"/>
  <c r="DY48" i="23"/>
  <c r="BH102" i="20"/>
  <c r="BH23" i="23" s="1"/>
  <c r="DY40" i="23"/>
  <c r="DY40" i="25"/>
  <c r="DY59" i="25" s="1"/>
  <c r="DX27" i="25"/>
  <c r="DX24" i="27" s="1"/>
  <c r="DX57" i="23" s="1"/>
  <c r="DX62" i="23" s="1"/>
  <c r="DX64" i="23" s="1"/>
  <c r="DY36" i="26"/>
  <c r="DY14" i="27"/>
  <c r="DY14" i="26"/>
  <c r="I6" i="27"/>
  <c r="I6" i="26"/>
  <c r="DX56" i="25"/>
  <c r="DX65" i="25" s="1"/>
  <c r="DX53" i="25"/>
  <c r="DX55" i="25"/>
  <c r="DX64" i="25" s="1"/>
  <c r="DX54" i="25"/>
  <c r="DX63" i="25" s="1"/>
  <c r="DX47" i="25"/>
  <c r="DX25" i="27" s="1"/>
  <c r="DY13" i="27"/>
  <c r="DY13" i="26"/>
  <c r="I7" i="27"/>
  <c r="I7" i="26"/>
  <c r="DY20" i="25"/>
  <c r="DY21" i="25" s="1"/>
  <c r="DY22" i="25"/>
  <c r="DY35" i="25"/>
  <c r="DY32" i="25"/>
  <c r="DY33" i="25"/>
  <c r="DY34" i="25"/>
  <c r="DY25" i="26"/>
  <c r="DY41" i="26" s="1"/>
  <c r="K25" i="26"/>
  <c r="K41" i="26" s="1"/>
  <c r="J25" i="26"/>
  <c r="J41" i="26" s="1"/>
  <c r="N25" i="26"/>
  <c r="N41" i="26" s="1"/>
  <c r="I24" i="26"/>
  <c r="L25" i="26"/>
  <c r="L41" i="26" s="1"/>
  <c r="M25" i="26"/>
  <c r="M41" i="26" s="1"/>
  <c r="O25" i="26"/>
  <c r="O41" i="26" s="1"/>
  <c r="P25" i="26"/>
  <c r="P41" i="26" s="1"/>
  <c r="Q25" i="26"/>
  <c r="Q41" i="26" s="1"/>
  <c r="R25" i="26"/>
  <c r="R41" i="26" s="1"/>
  <c r="S25" i="26"/>
  <c r="S41" i="26" s="1"/>
  <c r="U25" i="26"/>
  <c r="U41" i="26" s="1"/>
  <c r="T25" i="26"/>
  <c r="T41" i="26" s="1"/>
  <c r="V25" i="26"/>
  <c r="V41" i="26" s="1"/>
  <c r="W25" i="26"/>
  <c r="W41" i="26" s="1"/>
  <c r="X25" i="26"/>
  <c r="X41" i="26" s="1"/>
  <c r="Y25" i="26"/>
  <c r="Y41" i="26" s="1"/>
  <c r="Z25" i="26"/>
  <c r="Z41" i="26" s="1"/>
  <c r="AA25" i="26"/>
  <c r="AA41" i="26" s="1"/>
  <c r="AB25" i="26"/>
  <c r="AC25" i="26"/>
  <c r="AD25" i="26"/>
  <c r="AE25" i="26"/>
  <c r="AF25" i="26"/>
  <c r="AG25" i="26"/>
  <c r="AI25" i="26"/>
  <c r="AH25" i="26"/>
  <c r="AJ25" i="26"/>
  <c r="AK25" i="26"/>
  <c r="AL25" i="26"/>
  <c r="AM25" i="26"/>
  <c r="AN25" i="26"/>
  <c r="AO25" i="26"/>
  <c r="AP25" i="26"/>
  <c r="AQ25" i="26"/>
  <c r="AR25" i="26"/>
  <c r="AS25" i="26"/>
  <c r="AT25" i="26"/>
  <c r="AU25" i="26"/>
  <c r="AV25" i="26"/>
  <c r="AX25" i="26"/>
  <c r="AW25" i="26"/>
  <c r="AY25" i="26"/>
  <c r="AZ25" i="26"/>
  <c r="BA25" i="26"/>
  <c r="BB25" i="26"/>
  <c r="BC25" i="26"/>
  <c r="BD25" i="26"/>
  <c r="BE25" i="26"/>
  <c r="BF25" i="26"/>
  <c r="BG25" i="26"/>
  <c r="BH25" i="26"/>
  <c r="BI25" i="26"/>
  <c r="BJ25" i="26"/>
  <c r="BK25" i="26"/>
  <c r="BL25" i="26"/>
  <c r="BM25" i="26"/>
  <c r="BN25" i="26"/>
  <c r="BO25" i="26"/>
  <c r="BP25" i="26"/>
  <c r="BQ25" i="26"/>
  <c r="BR25" i="26"/>
  <c r="BS25" i="26"/>
  <c r="BT25" i="26"/>
  <c r="BU25" i="26"/>
  <c r="BV25" i="26"/>
  <c r="BW25" i="26"/>
  <c r="BX25" i="26"/>
  <c r="BX41" i="26" s="1"/>
  <c r="BY25" i="26"/>
  <c r="BY41" i="26" s="1"/>
  <c r="BZ25" i="26"/>
  <c r="BZ41" i="26" s="1"/>
  <c r="CA25" i="26"/>
  <c r="CA41" i="26" s="1"/>
  <c r="CB25" i="26"/>
  <c r="CB41" i="26" s="1"/>
  <c r="CC25" i="26"/>
  <c r="CC41" i="26" s="1"/>
  <c r="CD25" i="26"/>
  <c r="CD41" i="26" s="1"/>
  <c r="CE25" i="26"/>
  <c r="CE41" i="26" s="1"/>
  <c r="CF25" i="26"/>
  <c r="CF41" i="26" s="1"/>
  <c r="CG25" i="26"/>
  <c r="CG41" i="26" s="1"/>
  <c r="CH25" i="26"/>
  <c r="CH41" i="26" s="1"/>
  <c r="CI25" i="26"/>
  <c r="CI41" i="26" s="1"/>
  <c r="CJ25" i="26"/>
  <c r="CJ41" i="26" s="1"/>
  <c r="CK25" i="26"/>
  <c r="CK41" i="26" s="1"/>
  <c r="CL25" i="26"/>
  <c r="CL41" i="26" s="1"/>
  <c r="CM25" i="26"/>
  <c r="CM41" i="26" s="1"/>
  <c r="CN25" i="26"/>
  <c r="CN41" i="26" s="1"/>
  <c r="CO25" i="26"/>
  <c r="CO41" i="26" s="1"/>
  <c r="CP25" i="26"/>
  <c r="CP41" i="26" s="1"/>
  <c r="CQ25" i="26"/>
  <c r="CQ41" i="26" s="1"/>
  <c r="CR25" i="26"/>
  <c r="CR41" i="26" s="1"/>
  <c r="CS25" i="26"/>
  <c r="CS41" i="26" s="1"/>
  <c r="CT25" i="26"/>
  <c r="CT41" i="26" s="1"/>
  <c r="CU25" i="26"/>
  <c r="CU41" i="26" s="1"/>
  <c r="CV25" i="26"/>
  <c r="CV41" i="26" s="1"/>
  <c r="CW25" i="26"/>
  <c r="CW41" i="26" s="1"/>
  <c r="CX25" i="26"/>
  <c r="CX41" i="26" s="1"/>
  <c r="CY25" i="26"/>
  <c r="CY41" i="26" s="1"/>
  <c r="CZ25" i="26"/>
  <c r="CZ41" i="26" s="1"/>
  <c r="DA25" i="26"/>
  <c r="DA41" i="26" s="1"/>
  <c r="DB25" i="26"/>
  <c r="DB41" i="26" s="1"/>
  <c r="DC25" i="26"/>
  <c r="DC41" i="26" s="1"/>
  <c r="DD25" i="26"/>
  <c r="DD41" i="26" s="1"/>
  <c r="DE25" i="26"/>
  <c r="DE41" i="26" s="1"/>
  <c r="DF25" i="26"/>
  <c r="DF41" i="26" s="1"/>
  <c r="DG25" i="26"/>
  <c r="DG41" i="26" s="1"/>
  <c r="DH25" i="26"/>
  <c r="DH41" i="26" s="1"/>
  <c r="DI25" i="26"/>
  <c r="DI41" i="26" s="1"/>
  <c r="DJ25" i="26"/>
  <c r="DJ41" i="26" s="1"/>
  <c r="DK25" i="26"/>
  <c r="DK41" i="26" s="1"/>
  <c r="DL25" i="26"/>
  <c r="DL41" i="26" s="1"/>
  <c r="DM25" i="26"/>
  <c r="DM41" i="26" s="1"/>
  <c r="DN25" i="26"/>
  <c r="DN41" i="26" s="1"/>
  <c r="DO25" i="26"/>
  <c r="DO41" i="26" s="1"/>
  <c r="DP25" i="26"/>
  <c r="DP41" i="26" s="1"/>
  <c r="DQ25" i="26"/>
  <c r="DQ41" i="26" s="1"/>
  <c r="DR25" i="26"/>
  <c r="DR41" i="26" s="1"/>
  <c r="DX25" i="26"/>
  <c r="DX41" i="26" s="1"/>
  <c r="DV25" i="26"/>
  <c r="DV41" i="26" s="1"/>
  <c r="DU25" i="26"/>
  <c r="DU41" i="26" s="1"/>
  <c r="DS25" i="26"/>
  <c r="DS41" i="26" s="1"/>
  <c r="DT25" i="26"/>
  <c r="DT41" i="26" s="1"/>
  <c r="DW25" i="26"/>
  <c r="DW41" i="26" s="1"/>
  <c r="DW57" i="25"/>
  <c r="DW62" i="25"/>
  <c r="DW66" i="25" s="1"/>
  <c r="DW26" i="27" s="1"/>
  <c r="DY13" i="23"/>
  <c r="DY13" i="25"/>
  <c r="DY14" i="23"/>
  <c r="DY14" i="25"/>
  <c r="I6" i="23"/>
  <c r="I6" i="25"/>
  <c r="I7" i="23"/>
  <c r="I7" i="25"/>
  <c r="BH55" i="20"/>
  <c r="BH69" i="20" s="1"/>
  <c r="BH70" i="20" s="1"/>
  <c r="BI68" i="20" s="1"/>
  <c r="BI72" i="20" s="1"/>
  <c r="DY95" i="20"/>
  <c r="DY28" i="20"/>
  <c r="DY24" i="20"/>
  <c r="DY23" i="20"/>
  <c r="DY22" i="20"/>
  <c r="DY26" i="20"/>
  <c r="DY25" i="20"/>
  <c r="DY21" i="20"/>
  <c r="DY19" i="20"/>
  <c r="DY20" i="20"/>
  <c r="DY27" i="20"/>
  <c r="DY13" i="20"/>
  <c r="DY13" i="19"/>
  <c r="I7" i="19"/>
  <c r="I7" i="20"/>
  <c r="DY14" i="20"/>
  <c r="DY14" i="19"/>
  <c r="I6" i="20"/>
  <c r="I6" i="19"/>
  <c r="DY15" i="3"/>
  <c r="DX73" i="23" l="1"/>
  <c r="DY61" i="23"/>
  <c r="DX63" i="23"/>
  <c r="DW27" i="27"/>
  <c r="DW58" i="23"/>
  <c r="DW68" i="23" s="1"/>
  <c r="DW70" i="23" s="1"/>
  <c r="BH104" i="20"/>
  <c r="I34" i="25"/>
  <c r="DY45" i="25"/>
  <c r="I45" i="25" s="1"/>
  <c r="I33" i="25"/>
  <c r="DY44" i="25"/>
  <c r="I44" i="25" s="1"/>
  <c r="DY23" i="25"/>
  <c r="I21" i="25"/>
  <c r="I35" i="25"/>
  <c r="DY46" i="25"/>
  <c r="I46" i="25" s="1"/>
  <c r="J43" i="26"/>
  <c r="DY15" i="27"/>
  <c r="DY15" i="26"/>
  <c r="DX57" i="25"/>
  <c r="DX62" i="25"/>
  <c r="DX66" i="25" s="1"/>
  <c r="DX26" i="27" s="1"/>
  <c r="DX27" i="27" s="1"/>
  <c r="DY36" i="25"/>
  <c r="I36" i="25" s="1"/>
  <c r="I32" i="25"/>
  <c r="DY43" i="25"/>
  <c r="DY15" i="23"/>
  <c r="DY15" i="25"/>
  <c r="BH56" i="20"/>
  <c r="DY35" i="20"/>
  <c r="I23" i="20"/>
  <c r="DY37" i="20"/>
  <c r="I37" i="20" s="1"/>
  <c r="I25" i="20"/>
  <c r="DY31" i="20"/>
  <c r="I19" i="20"/>
  <c r="DY34" i="20"/>
  <c r="I34" i="20" s="1"/>
  <c r="I22" i="20"/>
  <c r="DY33" i="20"/>
  <c r="I33" i="20" s="1"/>
  <c r="I21" i="20"/>
  <c r="DY39" i="20"/>
  <c r="I39" i="20" s="1"/>
  <c r="I27" i="20"/>
  <c r="DY36" i="20"/>
  <c r="I36" i="20" s="1"/>
  <c r="I24" i="20"/>
  <c r="DY32" i="20"/>
  <c r="I32" i="20" s="1"/>
  <c r="I20" i="20"/>
  <c r="DY38" i="20"/>
  <c r="I38" i="20" s="1"/>
  <c r="I26" i="20"/>
  <c r="DY40" i="20"/>
  <c r="I40" i="20" s="1"/>
  <c r="I28" i="20"/>
  <c r="DY15" i="20"/>
  <c r="DY15" i="19"/>
  <c r="DW74" i="23" l="1"/>
  <c r="DW75" i="23" s="1"/>
  <c r="DW69" i="23"/>
  <c r="DX67" i="23"/>
  <c r="DX58" i="23"/>
  <c r="DX68" i="23" s="1"/>
  <c r="DX70" i="23" s="1"/>
  <c r="DY50" i="25"/>
  <c r="DY27" i="25"/>
  <c r="I23" i="25"/>
  <c r="DY47" i="25"/>
  <c r="I43" i="25"/>
  <c r="J30" i="26"/>
  <c r="I35" i="20"/>
  <c r="DY103" i="20"/>
  <c r="BH58" i="20"/>
  <c r="BH78" i="20" s="1"/>
  <c r="BH79" i="20" s="1"/>
  <c r="DY41" i="20"/>
  <c r="I31" i="20"/>
  <c r="DY67" i="23" l="1"/>
  <c r="DX69" i="23"/>
  <c r="DX74" i="23"/>
  <c r="DX75" i="23" s="1"/>
  <c r="BH80" i="20"/>
  <c r="BI77" i="20" s="1"/>
  <c r="BI88" i="20" s="1"/>
  <c r="BI47" i="20" s="1"/>
  <c r="BH29" i="26"/>
  <c r="J31" i="26"/>
  <c r="K28" i="26" s="1"/>
  <c r="DY24" i="27"/>
  <c r="DY57" i="23" s="1"/>
  <c r="I27" i="25"/>
  <c r="DY56" i="25"/>
  <c r="DY55" i="25"/>
  <c r="DY54" i="25"/>
  <c r="DY53" i="25"/>
  <c r="I50" i="25"/>
  <c r="I47" i="25"/>
  <c r="DY25" i="27"/>
  <c r="BH59" i="20"/>
  <c r="BH61" i="20" s="1"/>
  <c r="BH64" i="20" s="1"/>
  <c r="DY29" i="23"/>
  <c r="I29" i="23" s="1"/>
  <c r="I103" i="20"/>
  <c r="I41" i="20"/>
  <c r="DY46" i="20"/>
  <c r="BI82" i="20" l="1"/>
  <c r="BI96" i="20" s="1"/>
  <c r="BI98" i="20" s="1"/>
  <c r="BI48" i="20" s="1"/>
  <c r="DY62" i="23"/>
  <c r="I57" i="23"/>
  <c r="I25" i="27"/>
  <c r="I56" i="25"/>
  <c r="DY65" i="25"/>
  <c r="I65" i="25" s="1"/>
  <c r="I55" i="25"/>
  <c r="DY64" i="25"/>
  <c r="I64" i="25" s="1"/>
  <c r="K38" i="26"/>
  <c r="DY57" i="25"/>
  <c r="I57" i="25" s="1"/>
  <c r="I53" i="25"/>
  <c r="DY62" i="25"/>
  <c r="I54" i="25"/>
  <c r="DY63" i="25"/>
  <c r="I63" i="25" s="1"/>
  <c r="I24" i="27"/>
  <c r="J30" i="23"/>
  <c r="J31" i="23" s="1"/>
  <c r="K28" i="23" s="1"/>
  <c r="K30" i="23" s="1"/>
  <c r="BH62" i="20"/>
  <c r="BI102" i="20"/>
  <c r="BI49" i="20"/>
  <c r="BI53" i="20" s="1"/>
  <c r="I46" i="20"/>
  <c r="DY64" i="23" l="1"/>
  <c r="I62" i="23"/>
  <c r="DY66" i="25"/>
  <c r="I62" i="25"/>
  <c r="K32" i="27"/>
  <c r="K42" i="26"/>
  <c r="BI23" i="23"/>
  <c r="BI104" i="20"/>
  <c r="BI55" i="20"/>
  <c r="K31" i="23"/>
  <c r="L28" i="23" s="1"/>
  <c r="DY73" i="23" l="1"/>
  <c r="DY63" i="23"/>
  <c r="I63" i="23" s="1"/>
  <c r="K43" i="26"/>
  <c r="I66" i="25"/>
  <c r="DY26" i="27"/>
  <c r="DY58" i="23" s="1"/>
  <c r="BI69" i="20"/>
  <c r="BI70" i="20" s="1"/>
  <c r="BJ68" i="20" s="1"/>
  <c r="BJ72" i="20" s="1"/>
  <c r="BI56" i="20"/>
  <c r="BI58" i="20" s="1"/>
  <c r="L30" i="23"/>
  <c r="L31" i="23" s="1"/>
  <c r="M28" i="23" s="1"/>
  <c r="M30" i="23" s="1"/>
  <c r="M31" i="23" s="1"/>
  <c r="N28" i="23" s="1"/>
  <c r="N30" i="23" s="1"/>
  <c r="N31" i="23" s="1"/>
  <c r="O28" i="23" s="1"/>
  <c r="O30" i="23" s="1"/>
  <c r="O31" i="23" s="1"/>
  <c r="P28" i="23" s="1"/>
  <c r="P30" i="23" s="1"/>
  <c r="P31" i="23" s="1"/>
  <c r="Q28" i="23" s="1"/>
  <c r="Q30" i="23" s="1"/>
  <c r="Q31" i="23" s="1"/>
  <c r="R28" i="23" s="1"/>
  <c r="R30" i="23" s="1"/>
  <c r="R31" i="23" s="1"/>
  <c r="S28" i="23" s="1"/>
  <c r="S30" i="23" s="1"/>
  <c r="S31" i="23" s="1"/>
  <c r="T28" i="23" s="1"/>
  <c r="T30" i="23" s="1"/>
  <c r="T31" i="23" s="1"/>
  <c r="U28" i="23" s="1"/>
  <c r="U30" i="23" s="1"/>
  <c r="U31" i="23" s="1"/>
  <c r="V28" i="23" s="1"/>
  <c r="V30" i="23" s="1"/>
  <c r="V31" i="23" s="1"/>
  <c r="W28" i="23" s="1"/>
  <c r="W30" i="23" s="1"/>
  <c r="W31" i="23" s="1"/>
  <c r="X28" i="23" s="1"/>
  <c r="X30" i="23" s="1"/>
  <c r="X31" i="23" s="1"/>
  <c r="Y28" i="23" s="1"/>
  <c r="Y30" i="23" s="1"/>
  <c r="Y31" i="23" s="1"/>
  <c r="Z28" i="23" s="1"/>
  <c r="Z30" i="23" s="1"/>
  <c r="Z31" i="23" s="1"/>
  <c r="AA28" i="23" s="1"/>
  <c r="AA30" i="23" s="1"/>
  <c r="AA31" i="23" s="1"/>
  <c r="AB28" i="23" s="1"/>
  <c r="AB30" i="23" s="1"/>
  <c r="AB31" i="23" s="1"/>
  <c r="AC28" i="23" s="1"/>
  <c r="AC30" i="23" s="1"/>
  <c r="AC31" i="23" s="1"/>
  <c r="AD28" i="23" s="1"/>
  <c r="AD30" i="23" s="1"/>
  <c r="AD31" i="23" s="1"/>
  <c r="AE28" i="23" s="1"/>
  <c r="AE30" i="23" s="1"/>
  <c r="AE31" i="23" s="1"/>
  <c r="AF28" i="23" s="1"/>
  <c r="AF30" i="23" s="1"/>
  <c r="AF31" i="23" s="1"/>
  <c r="AG28" i="23" s="1"/>
  <c r="AG30" i="23" s="1"/>
  <c r="AG31" i="23" s="1"/>
  <c r="AH28" i="23" s="1"/>
  <c r="AH30" i="23" s="1"/>
  <c r="AH31" i="23" s="1"/>
  <c r="AI28" i="23" s="1"/>
  <c r="AI30" i="23" s="1"/>
  <c r="AI31" i="23" s="1"/>
  <c r="AJ28" i="23" s="1"/>
  <c r="AJ30" i="23" s="1"/>
  <c r="AJ31" i="23" s="1"/>
  <c r="AK28" i="23" s="1"/>
  <c r="AK30" i="23" s="1"/>
  <c r="AK31" i="23" s="1"/>
  <c r="AL28" i="23" s="1"/>
  <c r="AL30" i="23" s="1"/>
  <c r="AL31" i="23" s="1"/>
  <c r="AM28" i="23" s="1"/>
  <c r="AM30" i="23" s="1"/>
  <c r="AM31" i="23" s="1"/>
  <c r="AN28" i="23" s="1"/>
  <c r="AN30" i="23" s="1"/>
  <c r="AN31" i="23" s="1"/>
  <c r="AO28" i="23" s="1"/>
  <c r="AO30" i="23" s="1"/>
  <c r="AO31" i="23" s="1"/>
  <c r="AP28" i="23" s="1"/>
  <c r="AP30" i="23" s="1"/>
  <c r="AP31" i="23" s="1"/>
  <c r="AQ28" i="23" s="1"/>
  <c r="AQ30" i="23" s="1"/>
  <c r="AQ31" i="23" s="1"/>
  <c r="AR28" i="23" s="1"/>
  <c r="AR30" i="23" s="1"/>
  <c r="AR31" i="23" s="1"/>
  <c r="AS28" i="23" s="1"/>
  <c r="AS30" i="23" s="1"/>
  <c r="AS31" i="23" s="1"/>
  <c r="AT28" i="23" s="1"/>
  <c r="AT30" i="23" s="1"/>
  <c r="AT31" i="23" s="1"/>
  <c r="AU28" i="23" s="1"/>
  <c r="AU30" i="23" s="1"/>
  <c r="AU31" i="23" s="1"/>
  <c r="AV28" i="23" s="1"/>
  <c r="AV30" i="23" s="1"/>
  <c r="AV31" i="23" s="1"/>
  <c r="AW28" i="23" s="1"/>
  <c r="AW30" i="23" s="1"/>
  <c r="AW31" i="23" s="1"/>
  <c r="AX28" i="23" s="1"/>
  <c r="AX30" i="23" s="1"/>
  <c r="AX31" i="23" s="1"/>
  <c r="AY28" i="23" s="1"/>
  <c r="AY30" i="23" s="1"/>
  <c r="AY31" i="23" s="1"/>
  <c r="AZ28" i="23" s="1"/>
  <c r="AZ30" i="23" s="1"/>
  <c r="AZ31" i="23" s="1"/>
  <c r="BA28" i="23" s="1"/>
  <c r="BA30" i="23" s="1"/>
  <c r="BA31" i="23" s="1"/>
  <c r="BB28" i="23" s="1"/>
  <c r="BB30" i="23" s="1"/>
  <c r="BB31" i="23" s="1"/>
  <c r="BC28" i="23" s="1"/>
  <c r="BC30" i="23" s="1"/>
  <c r="BC31" i="23" s="1"/>
  <c r="BD28" i="23" s="1"/>
  <c r="BD30" i="23" s="1"/>
  <c r="BD31" i="23" s="1"/>
  <c r="BE28" i="23" s="1"/>
  <c r="BE30" i="23" s="1"/>
  <c r="BE31" i="23" s="1"/>
  <c r="BF28" i="23" s="1"/>
  <c r="BF30" i="23" s="1"/>
  <c r="BF31" i="23" s="1"/>
  <c r="BG28" i="23" s="1"/>
  <c r="BG30" i="23" s="1"/>
  <c r="BG31" i="23" s="1"/>
  <c r="BH28" i="23" s="1"/>
  <c r="BH30" i="23" s="1"/>
  <c r="BH31" i="23" s="1"/>
  <c r="BI28" i="23" s="1"/>
  <c r="BI30" i="23" s="1"/>
  <c r="BI31" i="23" s="1"/>
  <c r="BJ28" i="23" s="1"/>
  <c r="BJ30" i="23" s="1"/>
  <c r="BJ31" i="23" s="1"/>
  <c r="BK28" i="23" s="1"/>
  <c r="BK30" i="23" s="1"/>
  <c r="BK31" i="23" s="1"/>
  <c r="BL28" i="23" s="1"/>
  <c r="BL30" i="23" s="1"/>
  <c r="BL31" i="23" s="1"/>
  <c r="BM28" i="23" s="1"/>
  <c r="BM30" i="23" s="1"/>
  <c r="BM31" i="23" s="1"/>
  <c r="BN28" i="23" s="1"/>
  <c r="BN30" i="23" s="1"/>
  <c r="BN31" i="23" s="1"/>
  <c r="BO28" i="23" s="1"/>
  <c r="BO30" i="23" s="1"/>
  <c r="BO31" i="23" s="1"/>
  <c r="BP28" i="23" s="1"/>
  <c r="BP30" i="23" s="1"/>
  <c r="BP31" i="23" s="1"/>
  <c r="BQ28" i="23" s="1"/>
  <c r="BQ30" i="23" s="1"/>
  <c r="BQ31" i="23" s="1"/>
  <c r="BR28" i="23" s="1"/>
  <c r="BR30" i="23" s="1"/>
  <c r="BR31" i="23" s="1"/>
  <c r="BS28" i="23" s="1"/>
  <c r="BS30" i="23" s="1"/>
  <c r="BS31" i="23" s="1"/>
  <c r="BT28" i="23" s="1"/>
  <c r="BT30" i="23" s="1"/>
  <c r="BT31" i="23" s="1"/>
  <c r="BU28" i="23" s="1"/>
  <c r="BU30" i="23" s="1"/>
  <c r="BU31" i="23" s="1"/>
  <c r="BV28" i="23" s="1"/>
  <c r="BV30" i="23" s="1"/>
  <c r="BV31" i="23" s="1"/>
  <c r="BW28" i="23" s="1"/>
  <c r="BW30" i="23" s="1"/>
  <c r="BW31" i="23" s="1"/>
  <c r="BX28" i="23" s="1"/>
  <c r="BX30" i="23" s="1"/>
  <c r="BX31" i="23" s="1"/>
  <c r="BY28" i="23" s="1"/>
  <c r="BY30" i="23" s="1"/>
  <c r="BY31" i="23" s="1"/>
  <c r="BZ28" i="23" s="1"/>
  <c r="BZ30" i="23" s="1"/>
  <c r="BZ31" i="23" s="1"/>
  <c r="CA28" i="23" s="1"/>
  <c r="CA30" i="23" s="1"/>
  <c r="CA31" i="23" s="1"/>
  <c r="CB28" i="23" s="1"/>
  <c r="CB30" i="23" s="1"/>
  <c r="CB31" i="23" s="1"/>
  <c r="CC28" i="23" s="1"/>
  <c r="CC30" i="23" s="1"/>
  <c r="CC31" i="23" s="1"/>
  <c r="CD28" i="23" s="1"/>
  <c r="CD30" i="23" s="1"/>
  <c r="CD31" i="23" s="1"/>
  <c r="CE28" i="23" s="1"/>
  <c r="CE30" i="23" s="1"/>
  <c r="CE31" i="23" s="1"/>
  <c r="CF28" i="23" s="1"/>
  <c r="CF30" i="23" s="1"/>
  <c r="CF31" i="23" s="1"/>
  <c r="CG28" i="23" s="1"/>
  <c r="CG30" i="23" s="1"/>
  <c r="CG31" i="23" s="1"/>
  <c r="CH28" i="23" s="1"/>
  <c r="CH30" i="23" s="1"/>
  <c r="CH31" i="23" s="1"/>
  <c r="CI28" i="23" s="1"/>
  <c r="CI30" i="23" s="1"/>
  <c r="CI31" i="23" s="1"/>
  <c r="CJ28" i="23" s="1"/>
  <c r="CJ30" i="23" s="1"/>
  <c r="CJ31" i="23" s="1"/>
  <c r="CK28" i="23" s="1"/>
  <c r="CK30" i="23" s="1"/>
  <c r="CK31" i="23" s="1"/>
  <c r="CL28" i="23" s="1"/>
  <c r="DY68" i="23" l="1"/>
  <c r="I58" i="23"/>
  <c r="I73" i="23"/>
  <c r="K30" i="26"/>
  <c r="I26" i="27"/>
  <c r="DY27" i="27"/>
  <c r="CL30" i="23"/>
  <c r="CL31" i="23" s="1"/>
  <c r="CM28" i="23" s="1"/>
  <c r="CM30" i="23" s="1"/>
  <c r="CM31" i="23" s="1"/>
  <c r="CN28" i="23" s="1"/>
  <c r="CN30" i="23" s="1"/>
  <c r="CN31" i="23" s="1"/>
  <c r="CO28" i="23" s="1"/>
  <c r="CO30" i="23" s="1"/>
  <c r="CO31" i="23" s="1"/>
  <c r="CP28" i="23" s="1"/>
  <c r="CP30" i="23" s="1"/>
  <c r="CP31" i="23" s="1"/>
  <c r="CQ28" i="23" s="1"/>
  <c r="BI59" i="20"/>
  <c r="BI61" i="20" s="1"/>
  <c r="BI62" i="20" s="1"/>
  <c r="BI78" i="20"/>
  <c r="BI79" i="20" s="1"/>
  <c r="DY70" i="23" l="1"/>
  <c r="I68" i="23"/>
  <c r="I27" i="27"/>
  <c r="BI80" i="20"/>
  <c r="BJ77" i="20" s="1"/>
  <c r="BJ82" i="20" s="1"/>
  <c r="BJ96" i="20" s="1"/>
  <c r="BJ98" i="20" s="1"/>
  <c r="BJ48" i="20" s="1"/>
  <c r="BI29" i="26"/>
  <c r="K31" i="26"/>
  <c r="L28" i="26" s="1"/>
  <c r="CQ30" i="23"/>
  <c r="CQ31" i="23" s="1"/>
  <c r="CR28" i="23" s="1"/>
  <c r="BI64" i="20"/>
  <c r="DY74" i="23" l="1"/>
  <c r="DY69" i="23"/>
  <c r="I69" i="23" s="1"/>
  <c r="BJ88" i="20"/>
  <c r="BJ47" i="20" s="1"/>
  <c r="L38" i="26"/>
  <c r="CR30" i="23"/>
  <c r="CR31" i="23" s="1"/>
  <c r="CS28" i="23" s="1"/>
  <c r="BJ102" i="20"/>
  <c r="BJ49" i="20"/>
  <c r="BJ53" i="20" s="1"/>
  <c r="I74" i="23" l="1"/>
  <c r="DY75" i="23"/>
  <c r="I75" i="23" s="1"/>
  <c r="L32" i="27"/>
  <c r="L42" i="26"/>
  <c r="CS30" i="23"/>
  <c r="CS31" i="23" s="1"/>
  <c r="CT28" i="23" s="1"/>
  <c r="BJ23" i="23"/>
  <c r="BJ104" i="20"/>
  <c r="BJ55" i="20"/>
  <c r="BJ69" i="20" s="1"/>
  <c r="BJ70" i="20" s="1"/>
  <c r="BK68" i="20" s="1"/>
  <c r="BK72" i="20" s="1"/>
  <c r="L43" i="26" l="1"/>
  <c r="BJ56" i="20"/>
  <c r="CT30" i="23"/>
  <c r="CT31" i="23" s="1"/>
  <c r="CU28" i="23" s="1"/>
  <c r="L30" i="26" l="1"/>
  <c r="CU30" i="23"/>
  <c r="CU31" i="23" s="1"/>
  <c r="CV28" i="23" s="1"/>
  <c r="CV30" i="23" s="1"/>
  <c r="CV31" i="23" s="1"/>
  <c r="CW28" i="23" s="1"/>
  <c r="CW30" i="23" s="1"/>
  <c r="CW31" i="23" s="1"/>
  <c r="CX28" i="23" s="1"/>
  <c r="CX30" i="23" s="1"/>
  <c r="CX31" i="23" s="1"/>
  <c r="CY28" i="23" s="1"/>
  <c r="CY30" i="23" s="1"/>
  <c r="CY31" i="23" s="1"/>
  <c r="CZ28" i="23" s="1"/>
  <c r="CZ30" i="23" s="1"/>
  <c r="CZ31" i="23" s="1"/>
  <c r="DA28" i="23" s="1"/>
  <c r="DA30" i="23" s="1"/>
  <c r="DA31" i="23" s="1"/>
  <c r="DB28" i="23" s="1"/>
  <c r="BJ58" i="20"/>
  <c r="BJ78" i="20" s="1"/>
  <c r="BJ79" i="20" s="1"/>
  <c r="BJ80" i="20" l="1"/>
  <c r="BK77" i="20" s="1"/>
  <c r="BK88" i="20" s="1"/>
  <c r="BK47" i="20" s="1"/>
  <c r="BJ29" i="26"/>
  <c r="L31" i="26"/>
  <c r="M28" i="26" s="1"/>
  <c r="BJ59" i="20"/>
  <c r="BJ61" i="20" s="1"/>
  <c r="BJ64" i="20" s="1"/>
  <c r="BK82" i="20"/>
  <c r="BK96" i="20" s="1"/>
  <c r="BK98" i="20" s="1"/>
  <c r="BK48" i="20" s="1"/>
  <c r="DB30" i="23"/>
  <c r="DB31" i="23" s="1"/>
  <c r="DC28" i="23" s="1"/>
  <c r="M38" i="26" l="1"/>
  <c r="BJ62" i="20"/>
  <c r="DC30" i="23"/>
  <c r="DC31" i="23" s="1"/>
  <c r="DD28" i="23" s="1"/>
  <c r="BK49" i="20"/>
  <c r="BK53" i="20" s="1"/>
  <c r="BK102" i="20"/>
  <c r="M32" i="27" l="1"/>
  <c r="M42" i="26"/>
  <c r="DD30" i="23"/>
  <c r="DD31" i="23" s="1"/>
  <c r="DE28" i="23" s="1"/>
  <c r="BK23" i="23"/>
  <c r="BK104" i="20"/>
  <c r="BK55" i="20"/>
  <c r="BK69" i="20" s="1"/>
  <c r="BK70" i="20" s="1"/>
  <c r="BL68" i="20" s="1"/>
  <c r="BL72" i="20" s="1"/>
  <c r="M43" i="26" l="1"/>
  <c r="BK56" i="20"/>
  <c r="DE30" i="23"/>
  <c r="DE31" i="23" s="1"/>
  <c r="DF28" i="23" s="1"/>
  <c r="M30" i="26" l="1"/>
  <c r="DF30" i="23"/>
  <c r="DF31" i="23" s="1"/>
  <c r="DG28" i="23" s="1"/>
  <c r="BK58" i="20"/>
  <c r="BK78" i="20" s="1"/>
  <c r="BK79" i="20" s="1"/>
  <c r="BK80" i="20" l="1"/>
  <c r="BL77" i="20" s="1"/>
  <c r="BL82" i="20" s="1"/>
  <c r="BL96" i="20" s="1"/>
  <c r="BL98" i="20" s="1"/>
  <c r="BL48" i="20" s="1"/>
  <c r="BK29" i="26"/>
  <c r="M31" i="26"/>
  <c r="N28" i="26" s="1"/>
  <c r="BK59" i="20"/>
  <c r="BK61" i="20" s="1"/>
  <c r="BK64" i="20" s="1"/>
  <c r="BL88" i="20"/>
  <c r="BL47" i="20" s="1"/>
  <c r="DG30" i="23"/>
  <c r="DG31" i="23" s="1"/>
  <c r="DH28" i="23" s="1"/>
  <c r="N38" i="26" l="1"/>
  <c r="BK62" i="20"/>
  <c r="BL49" i="20"/>
  <c r="BL53" i="20" s="1"/>
  <c r="BL55" i="20" s="1"/>
  <c r="BL102" i="20"/>
  <c r="DH30" i="23"/>
  <c r="DH31" i="23" s="1"/>
  <c r="DI28" i="23" s="1"/>
  <c r="N32" i="27" l="1"/>
  <c r="N42" i="26"/>
  <c r="DI30" i="23"/>
  <c r="DI31" i="23" s="1"/>
  <c r="DJ28" i="23" s="1"/>
  <c r="DJ30" i="23" s="1"/>
  <c r="DJ31" i="23" s="1"/>
  <c r="DK28" i="23" s="1"/>
  <c r="BL23" i="23"/>
  <c r="BL104" i="20"/>
  <c r="BL56" i="20"/>
  <c r="BL69" i="20"/>
  <c r="BL70" i="20" s="1"/>
  <c r="BM68" i="20" s="1"/>
  <c r="BM72" i="20" s="1"/>
  <c r="N43" i="26" l="1"/>
  <c r="BL58" i="20"/>
  <c r="BL59" i="20" s="1"/>
  <c r="DK30" i="23"/>
  <c r="DK31" i="23" s="1"/>
  <c r="DL28" i="23" s="1"/>
  <c r="N30" i="26" l="1"/>
  <c r="DL30" i="23"/>
  <c r="DL31" i="23" s="1"/>
  <c r="DM28" i="23" s="1"/>
  <c r="BL61" i="20"/>
  <c r="BL64" i="20" s="1"/>
  <c r="BL78" i="20"/>
  <c r="BL79" i="20" s="1"/>
  <c r="BL80" i="20" l="1"/>
  <c r="BM77" i="20" s="1"/>
  <c r="BM88" i="20" s="1"/>
  <c r="BM47" i="20" s="1"/>
  <c r="BL29" i="26"/>
  <c r="N31" i="26"/>
  <c r="O28" i="26" s="1"/>
  <c r="O38" i="26" s="1"/>
  <c r="DM30" i="23"/>
  <c r="DM31" i="23" s="1"/>
  <c r="DN28" i="23" s="1"/>
  <c r="BL62" i="20"/>
  <c r="BM82" i="20" l="1"/>
  <c r="BM96" i="20" s="1"/>
  <c r="BM98" i="20" s="1"/>
  <c r="BM48" i="20" s="1"/>
  <c r="O42" i="26"/>
  <c r="O32" i="27"/>
  <c r="BM102" i="20"/>
  <c r="BM49" i="20"/>
  <c r="BM53" i="20" s="1"/>
  <c r="BM55" i="20" s="1"/>
  <c r="DN30" i="23"/>
  <c r="DN31" i="23" s="1"/>
  <c r="DO28" i="23" s="1"/>
  <c r="DO30" i="23" s="1"/>
  <c r="DO31" i="23" s="1"/>
  <c r="DP28" i="23" s="1"/>
  <c r="O43" i="26" l="1"/>
  <c r="O30" i="26" s="1"/>
  <c r="O31" i="26" s="1"/>
  <c r="P28" i="26" s="1"/>
  <c r="P38" i="26" s="1"/>
  <c r="BM56" i="20"/>
  <c r="BM69" i="20"/>
  <c r="BM70" i="20" s="1"/>
  <c r="BN68" i="20" s="1"/>
  <c r="BN72" i="20" s="1"/>
  <c r="DP30" i="23"/>
  <c r="DP31" i="23" s="1"/>
  <c r="DQ28" i="23" s="1"/>
  <c r="BM23" i="23"/>
  <c r="BM104" i="20"/>
  <c r="P42" i="26" l="1"/>
  <c r="P43" i="26" s="1"/>
  <c r="P30" i="26" s="1"/>
  <c r="P31" i="26" s="1"/>
  <c r="Q28" i="26" s="1"/>
  <c r="P32" i="27"/>
  <c r="DQ30" i="23"/>
  <c r="DQ31" i="23" s="1"/>
  <c r="DR28" i="23" s="1"/>
  <c r="DR30" i="23" s="1"/>
  <c r="DR31" i="23" s="1"/>
  <c r="DS28" i="23" s="1"/>
  <c r="BM58" i="20"/>
  <c r="BM59" i="20" s="1"/>
  <c r="Q38" i="26" l="1"/>
  <c r="DS30" i="23"/>
  <c r="DS31" i="23" s="1"/>
  <c r="DT28" i="23" s="1"/>
  <c r="BM61" i="20"/>
  <c r="BM64" i="20" s="1"/>
  <c r="BM78" i="20"/>
  <c r="BM79" i="20" s="1"/>
  <c r="BM80" i="20" l="1"/>
  <c r="BN77" i="20" s="1"/>
  <c r="BN82" i="20" s="1"/>
  <c r="BN96" i="20" s="1"/>
  <c r="BN98" i="20" s="1"/>
  <c r="BN48" i="20" s="1"/>
  <c r="BM29" i="26"/>
  <c r="Q42" i="26"/>
  <c r="Q43" i="26" s="1"/>
  <c r="Q30" i="26" s="1"/>
  <c r="Q31" i="26" s="1"/>
  <c r="R28" i="26" s="1"/>
  <c r="R38" i="26" s="1"/>
  <c r="Q32" i="27"/>
  <c r="DT30" i="23"/>
  <c r="DT31" i="23" s="1"/>
  <c r="DU28" i="23" s="1"/>
  <c r="DU30" i="23" s="1"/>
  <c r="DU31" i="23" s="1"/>
  <c r="DV28" i="23" s="1"/>
  <c r="BM62" i="20"/>
  <c r="BN88" i="20" l="1"/>
  <c r="BN47" i="20" s="1"/>
  <c r="R42" i="26"/>
  <c r="R43" i="26" s="1"/>
  <c r="R30" i="26" s="1"/>
  <c r="R31" i="26" s="1"/>
  <c r="S28" i="26" s="1"/>
  <c r="R32" i="27"/>
  <c r="DV30" i="23"/>
  <c r="DV31" i="23" s="1"/>
  <c r="DW28" i="23" s="1"/>
  <c r="BN102" i="20"/>
  <c r="BN49" i="20"/>
  <c r="BN53" i="20" s="1"/>
  <c r="S38" i="26" l="1"/>
  <c r="DW30" i="23"/>
  <c r="DW31" i="23" s="1"/>
  <c r="DX28" i="23" s="1"/>
  <c r="BN55" i="20"/>
  <c r="BN69" i="20" s="1"/>
  <c r="BN70" i="20" s="1"/>
  <c r="BO68" i="20" s="1"/>
  <c r="BO72" i="20" s="1"/>
  <c r="BN23" i="23"/>
  <c r="BN104" i="20"/>
  <c r="S42" i="26" l="1"/>
  <c r="S43" i="26" s="1"/>
  <c r="S30" i="26" s="1"/>
  <c r="S31" i="26" s="1"/>
  <c r="T28" i="26" s="1"/>
  <c r="S32" i="27"/>
  <c r="BN56" i="20"/>
  <c r="BN58" i="20" s="1"/>
  <c r="BN78" i="20" s="1"/>
  <c r="BN79" i="20" s="1"/>
  <c r="DX30" i="23"/>
  <c r="DX31" i="23" s="1"/>
  <c r="DY28" i="23" s="1"/>
  <c r="BN80" i="20" l="1"/>
  <c r="BO77" i="20" s="1"/>
  <c r="BO88" i="20" s="1"/>
  <c r="BO47" i="20" s="1"/>
  <c r="BN29" i="26"/>
  <c r="T38" i="26"/>
  <c r="DY30" i="23"/>
  <c r="I30" i="23" s="1"/>
  <c r="BN59" i="20"/>
  <c r="BO82" i="20" l="1"/>
  <c r="BO96" i="20" s="1"/>
  <c r="BO98" i="20" s="1"/>
  <c r="BO48" i="20" s="1"/>
  <c r="BO49" i="20" s="1"/>
  <c r="BO53" i="20" s="1"/>
  <c r="T42" i="26"/>
  <c r="T43" i="26" s="1"/>
  <c r="T30" i="26" s="1"/>
  <c r="T31" i="26" s="1"/>
  <c r="U28" i="26" s="1"/>
  <c r="U38" i="26" s="1"/>
  <c r="T32" i="27"/>
  <c r="DY31" i="23"/>
  <c r="BO102" i="20"/>
  <c r="BN61" i="20"/>
  <c r="BN64" i="20" s="1"/>
  <c r="U42" i="26" l="1"/>
  <c r="U43" i="26" s="1"/>
  <c r="U30" i="26" s="1"/>
  <c r="U31" i="26" s="1"/>
  <c r="V28" i="26" s="1"/>
  <c r="V38" i="26" s="1"/>
  <c r="U32" i="27"/>
  <c r="BN62" i="20"/>
  <c r="BO55" i="20"/>
  <c r="BO69" i="20" s="1"/>
  <c r="BO70" i="20" s="1"/>
  <c r="BP68" i="20" s="1"/>
  <c r="BP72" i="20" s="1"/>
  <c r="BO23" i="23"/>
  <c r="BO104" i="20"/>
  <c r="V42" i="26" l="1"/>
  <c r="V43" i="26" s="1"/>
  <c r="V30" i="26" s="1"/>
  <c r="V31" i="26" s="1"/>
  <c r="W28" i="26" s="1"/>
  <c r="W38" i="26" s="1"/>
  <c r="V32" i="27"/>
  <c r="BO56" i="20"/>
  <c r="BO58" i="20" s="1"/>
  <c r="BO78" i="20" s="1"/>
  <c r="BO79" i="20" s="1"/>
  <c r="BO80" i="20" l="1"/>
  <c r="BP77" i="20" s="1"/>
  <c r="BP88" i="20" s="1"/>
  <c r="BP47" i="20" s="1"/>
  <c r="BO29" i="26"/>
  <c r="W42" i="26"/>
  <c r="W43" i="26" s="1"/>
  <c r="W30" i="26" s="1"/>
  <c r="W31" i="26" s="1"/>
  <c r="X28" i="26" s="1"/>
  <c r="X38" i="26" s="1"/>
  <c r="W32" i="27"/>
  <c r="BO59" i="20"/>
  <c r="BO61" i="20" s="1"/>
  <c r="BO64" i="20" s="1"/>
  <c r="BP82" i="20" l="1"/>
  <c r="BP96" i="20" s="1"/>
  <c r="BP98" i="20" s="1"/>
  <c r="BP48" i="20" s="1"/>
  <c r="X42" i="26"/>
  <c r="X43" i="26" s="1"/>
  <c r="X30" i="26" s="1"/>
  <c r="X31" i="26" s="1"/>
  <c r="Y28" i="26" s="1"/>
  <c r="Y38" i="26" s="1"/>
  <c r="X32" i="27"/>
  <c r="BP102" i="20"/>
  <c r="BP49" i="20"/>
  <c r="BP53" i="20" s="1"/>
  <c r="BO62" i="20"/>
  <c r="Y42" i="26" l="1"/>
  <c r="Y43" i="26" s="1"/>
  <c r="Y30" i="26" s="1"/>
  <c r="Y31" i="26" s="1"/>
  <c r="Z28" i="26" s="1"/>
  <c r="Z38" i="26" s="1"/>
  <c r="Y32" i="27"/>
  <c r="BP55" i="20"/>
  <c r="BP56" i="20" s="1"/>
  <c r="BP23" i="23"/>
  <c r="BP104" i="20"/>
  <c r="Z42" i="26" l="1"/>
  <c r="Z43" i="26" s="1"/>
  <c r="Z30" i="26" s="1"/>
  <c r="Z31" i="26" s="1"/>
  <c r="AA28" i="26" s="1"/>
  <c r="AA38" i="26" s="1"/>
  <c r="Z32" i="27"/>
  <c r="BP58" i="20"/>
  <c r="BP78" i="20" s="1"/>
  <c r="BP79" i="20" s="1"/>
  <c r="BP69" i="20"/>
  <c r="BP70" i="20" s="1"/>
  <c r="BQ68" i="20" s="1"/>
  <c r="BQ72" i="20" s="1"/>
  <c r="BP80" i="20" l="1"/>
  <c r="BQ77" i="20" s="1"/>
  <c r="BQ88" i="20" s="1"/>
  <c r="BQ47" i="20" s="1"/>
  <c r="BP29" i="26"/>
  <c r="AA42" i="26"/>
  <c r="AA43" i="26" s="1"/>
  <c r="AA30" i="26" s="1"/>
  <c r="AA31" i="26" s="1"/>
  <c r="AB28" i="26" s="1"/>
  <c r="AA32" i="27"/>
  <c r="BP59" i="20"/>
  <c r="BP61" i="20" s="1"/>
  <c r="BP62" i="20" s="1"/>
  <c r="BQ82" i="20" l="1"/>
  <c r="BQ96" i="20" s="1"/>
  <c r="BQ98" i="20" s="1"/>
  <c r="BQ48" i="20" s="1"/>
  <c r="BQ49" i="20" s="1"/>
  <c r="BQ53" i="20" s="1"/>
  <c r="AB38" i="26"/>
  <c r="AB41" i="26"/>
  <c r="BP64" i="20"/>
  <c r="BQ102" i="20"/>
  <c r="AB42" i="26" l="1"/>
  <c r="AB43" i="26" s="1"/>
  <c r="AB30" i="26" s="1"/>
  <c r="AB31" i="26" s="1"/>
  <c r="AC28" i="26" s="1"/>
  <c r="AB32" i="27"/>
  <c r="BQ55" i="20"/>
  <c r="BQ56" i="20" s="1"/>
  <c r="BQ23" i="23"/>
  <c r="BQ104" i="20"/>
  <c r="AC38" i="26" l="1"/>
  <c r="AC41" i="26"/>
  <c r="BQ58" i="20"/>
  <c r="BQ78" i="20" s="1"/>
  <c r="BQ79" i="20" s="1"/>
  <c r="BQ69" i="20"/>
  <c r="BQ70" i="20" s="1"/>
  <c r="BR68" i="20" s="1"/>
  <c r="BR72" i="20" s="1"/>
  <c r="BQ80" i="20" l="1"/>
  <c r="BR77" i="20" s="1"/>
  <c r="BR88" i="20" s="1"/>
  <c r="BR47" i="20" s="1"/>
  <c r="BQ29" i="26"/>
  <c r="AC42" i="26"/>
  <c r="AC43" i="26" s="1"/>
  <c r="AC30" i="26" s="1"/>
  <c r="AC31" i="26" s="1"/>
  <c r="AD28" i="26" s="1"/>
  <c r="AC32" i="27"/>
  <c r="BR82" i="20"/>
  <c r="BR96" i="20" s="1"/>
  <c r="BR98" i="20" s="1"/>
  <c r="BR48" i="20" s="1"/>
  <c r="BQ59" i="20"/>
  <c r="BQ61" i="20" s="1"/>
  <c r="AD38" i="26" l="1"/>
  <c r="AD41" i="26"/>
  <c r="BQ62" i="20"/>
  <c r="BQ64" i="20"/>
  <c r="BR102" i="20"/>
  <c r="BR49" i="20"/>
  <c r="BR53" i="20" s="1"/>
  <c r="AD42" i="26" l="1"/>
  <c r="AD43" i="26" s="1"/>
  <c r="AD30" i="26" s="1"/>
  <c r="AD31" i="26" s="1"/>
  <c r="AE28" i="26" s="1"/>
  <c r="AD32" i="27"/>
  <c r="BR23" i="23"/>
  <c r="BR104" i="20"/>
  <c r="BR55" i="20"/>
  <c r="BR69" i="20" s="1"/>
  <c r="BR70" i="20" s="1"/>
  <c r="BS68" i="20" s="1"/>
  <c r="BS72" i="20" s="1"/>
  <c r="AE38" i="26" l="1"/>
  <c r="AE41" i="26"/>
  <c r="BR56" i="20"/>
  <c r="BR58" i="20" s="1"/>
  <c r="BR78" i="20" s="1"/>
  <c r="BR79" i="20" s="1"/>
  <c r="BR80" i="20" l="1"/>
  <c r="BS77" i="20" s="1"/>
  <c r="BS88" i="20" s="1"/>
  <c r="BS47" i="20" s="1"/>
  <c r="BR29" i="26"/>
  <c r="AE42" i="26"/>
  <c r="AE43" i="26" s="1"/>
  <c r="AE30" i="26" s="1"/>
  <c r="AE31" i="26" s="1"/>
  <c r="AF28" i="26" s="1"/>
  <c r="AE32" i="27"/>
  <c r="BR59" i="20"/>
  <c r="BS82" i="20" l="1"/>
  <c r="BS96" i="20" s="1"/>
  <c r="BS98" i="20" s="1"/>
  <c r="BS48" i="20" s="1"/>
  <c r="AF38" i="26"/>
  <c r="AF41" i="26"/>
  <c r="BS102" i="20"/>
  <c r="BS49" i="20"/>
  <c r="BS53" i="20" s="1"/>
  <c r="BR61" i="20"/>
  <c r="BR64" i="20" s="1"/>
  <c r="AF42" i="26" l="1"/>
  <c r="AF43" i="26" s="1"/>
  <c r="AF30" i="26" s="1"/>
  <c r="AF31" i="26" s="1"/>
  <c r="AG28" i="26" s="1"/>
  <c r="AF32" i="27"/>
  <c r="BR62" i="20"/>
  <c r="BS55" i="20"/>
  <c r="BS69" i="20" s="1"/>
  <c r="BS70" i="20" s="1"/>
  <c r="BT68" i="20" s="1"/>
  <c r="BT72" i="20" s="1"/>
  <c r="BS23" i="23"/>
  <c r="BS104" i="20"/>
  <c r="AG38" i="26" l="1"/>
  <c r="AG41" i="26"/>
  <c r="BS56" i="20"/>
  <c r="BS58" i="20" s="1"/>
  <c r="BS78" i="20" s="1"/>
  <c r="BS79" i="20" s="1"/>
  <c r="BS80" i="20" l="1"/>
  <c r="BT77" i="20" s="1"/>
  <c r="BT88" i="20" s="1"/>
  <c r="BT47" i="20" s="1"/>
  <c r="BS29" i="26"/>
  <c r="AG42" i="26"/>
  <c r="AG43" i="26" s="1"/>
  <c r="AG30" i="26" s="1"/>
  <c r="AG31" i="26" s="1"/>
  <c r="AH28" i="26" s="1"/>
  <c r="AG32" i="27"/>
  <c r="BS59" i="20"/>
  <c r="BS61" i="20" s="1"/>
  <c r="BT82" i="20" l="1"/>
  <c r="BT96" i="20" s="1"/>
  <c r="BT98" i="20" s="1"/>
  <c r="BT48" i="20" s="1"/>
  <c r="AH38" i="26"/>
  <c r="AH41" i="26"/>
  <c r="BS64" i="20"/>
  <c r="BS62" i="20"/>
  <c r="BT102" i="20"/>
  <c r="BT49" i="20"/>
  <c r="BT53" i="20" s="1"/>
  <c r="AH42" i="26" l="1"/>
  <c r="AH43" i="26" s="1"/>
  <c r="AH30" i="26" s="1"/>
  <c r="AH31" i="26" s="1"/>
  <c r="AI28" i="26" s="1"/>
  <c r="AH32" i="27"/>
  <c r="BT55" i="20"/>
  <c r="BT23" i="23"/>
  <c r="BT104" i="20"/>
  <c r="AI38" i="26" l="1"/>
  <c r="AI41" i="26"/>
  <c r="BT69" i="20"/>
  <c r="BT70" i="20" s="1"/>
  <c r="BU68" i="20" s="1"/>
  <c r="BU72" i="20" s="1"/>
  <c r="BT56" i="20"/>
  <c r="AI42" i="26" l="1"/>
  <c r="AI43" i="26" s="1"/>
  <c r="AI30" i="26" s="1"/>
  <c r="AI31" i="26" s="1"/>
  <c r="AJ28" i="26" s="1"/>
  <c r="AI32" i="27"/>
  <c r="BT58" i="20"/>
  <c r="BT59" i="20" s="1"/>
  <c r="BT61" i="20" s="1"/>
  <c r="BT62" i="20" s="1"/>
  <c r="AJ38" i="26" l="1"/>
  <c r="AJ41" i="26"/>
  <c r="BT78" i="20"/>
  <c r="BT79" i="20" s="1"/>
  <c r="BT64" i="20"/>
  <c r="BT80" i="20" l="1"/>
  <c r="BU77" i="20" s="1"/>
  <c r="BU88" i="20" s="1"/>
  <c r="BU47" i="20" s="1"/>
  <c r="BT29" i="26"/>
  <c r="AJ42" i="26"/>
  <c r="AJ43" i="26" s="1"/>
  <c r="AJ30" i="26" s="1"/>
  <c r="AJ31" i="26" s="1"/>
  <c r="AK28" i="26" s="1"/>
  <c r="AJ32" i="27"/>
  <c r="BU82" i="20" l="1"/>
  <c r="BU96" i="20" s="1"/>
  <c r="BU98" i="20" s="1"/>
  <c r="BU48" i="20" s="1"/>
  <c r="AK38" i="26"/>
  <c r="AK41" i="26"/>
  <c r="BU49" i="20"/>
  <c r="BU53" i="20" s="1"/>
  <c r="BU102" i="20"/>
  <c r="AK42" i="26" l="1"/>
  <c r="AK43" i="26" s="1"/>
  <c r="AK30" i="26" s="1"/>
  <c r="AK31" i="26" s="1"/>
  <c r="AL28" i="26" s="1"/>
  <c r="AK32" i="27"/>
  <c r="BU23" i="23"/>
  <c r="BU104" i="20"/>
  <c r="BU55" i="20"/>
  <c r="BU56" i="20" s="1"/>
  <c r="AL38" i="26" l="1"/>
  <c r="AL41" i="26"/>
  <c r="BU58" i="20"/>
  <c r="BU78" i="20" s="1"/>
  <c r="BU79" i="20" s="1"/>
  <c r="BU69" i="20"/>
  <c r="BU70" i="20" s="1"/>
  <c r="BV68" i="20" s="1"/>
  <c r="BV72" i="20" s="1"/>
  <c r="AL42" i="26" l="1"/>
  <c r="AL43" i="26" s="1"/>
  <c r="AL30" i="26" s="1"/>
  <c r="AL31" i="26" s="1"/>
  <c r="AM28" i="26" s="1"/>
  <c r="AL32" i="27"/>
  <c r="BU80" i="20"/>
  <c r="BV77" i="20" s="1"/>
  <c r="BV88" i="20" s="1"/>
  <c r="BV47" i="20" s="1"/>
  <c r="BU29" i="26"/>
  <c r="BU59" i="20"/>
  <c r="BU61" i="20" s="1"/>
  <c r="BU62" i="20" s="1"/>
  <c r="BV82" i="20" l="1"/>
  <c r="BV96" i="20" s="1"/>
  <c r="BV98" i="20" s="1"/>
  <c r="BV48" i="20" s="1"/>
  <c r="AM38" i="26"/>
  <c r="AM41" i="26"/>
  <c r="BU64" i="20"/>
  <c r="BV49" i="20"/>
  <c r="BV53" i="20" s="1"/>
  <c r="BV102" i="20"/>
  <c r="AM42" i="26" l="1"/>
  <c r="AM43" i="26" s="1"/>
  <c r="AM30" i="26" s="1"/>
  <c r="AM31" i="26" s="1"/>
  <c r="AN28" i="26" s="1"/>
  <c r="AM32" i="27"/>
  <c r="BV23" i="23"/>
  <c r="BV104" i="20"/>
  <c r="BV55" i="20"/>
  <c r="BV69" i="20" s="1"/>
  <c r="BV70" i="20" s="1"/>
  <c r="BW68" i="20" s="1"/>
  <c r="BW72" i="20" s="1"/>
  <c r="AN38" i="26" l="1"/>
  <c r="AN41" i="26"/>
  <c r="BV56" i="20"/>
  <c r="BV58" i="20" s="1"/>
  <c r="BV78" i="20" s="1"/>
  <c r="BV79" i="20" s="1"/>
  <c r="BV80" i="20" l="1"/>
  <c r="BW77" i="20" s="1"/>
  <c r="BW82" i="20" s="1"/>
  <c r="BW96" i="20" s="1"/>
  <c r="BW98" i="20" s="1"/>
  <c r="BW48" i="20" s="1"/>
  <c r="BV29" i="26"/>
  <c r="AN42" i="26"/>
  <c r="AN43" i="26" s="1"/>
  <c r="AN30" i="26" s="1"/>
  <c r="AN31" i="26" s="1"/>
  <c r="AO28" i="26" s="1"/>
  <c r="AN32" i="27"/>
  <c r="BW88" i="20"/>
  <c r="BW47" i="20" s="1"/>
  <c r="BV59" i="20"/>
  <c r="AO38" i="26" l="1"/>
  <c r="AO41" i="26"/>
  <c r="BV61" i="20"/>
  <c r="BV64" i="20" s="1"/>
  <c r="BW102" i="20"/>
  <c r="BW49" i="20"/>
  <c r="BW53" i="20" s="1"/>
  <c r="AO42" i="26" l="1"/>
  <c r="AO43" i="26" s="1"/>
  <c r="AO30" i="26" s="1"/>
  <c r="AO31" i="26" s="1"/>
  <c r="AP28" i="26" s="1"/>
  <c r="AO32" i="27"/>
  <c r="BW55" i="20"/>
  <c r="BW69" i="20" s="1"/>
  <c r="BW70" i="20" s="1"/>
  <c r="BX68" i="20" s="1"/>
  <c r="BX72" i="20" s="1"/>
  <c r="BW23" i="23"/>
  <c r="BW104" i="20"/>
  <c r="BV62" i="20"/>
  <c r="AP38" i="26" l="1"/>
  <c r="AP41" i="26"/>
  <c r="BW56" i="20"/>
  <c r="AP42" i="26" l="1"/>
  <c r="AP43" i="26" s="1"/>
  <c r="AP30" i="26" s="1"/>
  <c r="AP31" i="26" s="1"/>
  <c r="AQ28" i="26" s="1"/>
  <c r="AP32" i="27"/>
  <c r="BW58" i="20"/>
  <c r="BW78" i="20" s="1"/>
  <c r="BW79" i="20" s="1"/>
  <c r="AQ38" i="26" l="1"/>
  <c r="AQ41" i="26"/>
  <c r="BW80" i="20"/>
  <c r="BX77" i="20" s="1"/>
  <c r="BX88" i="20" s="1"/>
  <c r="BX47" i="20" s="1"/>
  <c r="BW29" i="26"/>
  <c r="BW59" i="20"/>
  <c r="BW61" i="20" s="1"/>
  <c r="BW64" i="20" s="1"/>
  <c r="AQ42" i="26" l="1"/>
  <c r="AQ43" i="26" s="1"/>
  <c r="AQ30" i="26" s="1"/>
  <c r="AQ31" i="26" s="1"/>
  <c r="AR28" i="26" s="1"/>
  <c r="AQ32" i="27"/>
  <c r="BX82" i="20"/>
  <c r="BX96" i="20" s="1"/>
  <c r="BX98" i="20" s="1"/>
  <c r="BX48" i="20" s="1"/>
  <c r="BX102" i="20" s="1"/>
  <c r="BW62" i="20"/>
  <c r="BX49" i="20" l="1"/>
  <c r="BX53" i="20" s="1"/>
  <c r="BX55" i="20" s="1"/>
  <c r="BX56" i="20" s="1"/>
  <c r="AR38" i="26"/>
  <c r="AR41" i="26"/>
  <c r="BX23" i="23"/>
  <c r="BX104" i="20"/>
  <c r="AR42" i="26" l="1"/>
  <c r="AR43" i="26" s="1"/>
  <c r="AR30" i="26" s="1"/>
  <c r="AR31" i="26" s="1"/>
  <c r="AS28" i="26" s="1"/>
  <c r="AR32" i="27"/>
  <c r="BX58" i="20"/>
  <c r="BX78" i="20" s="1"/>
  <c r="BX79" i="20" s="1"/>
  <c r="BX69" i="20"/>
  <c r="BX70" i="20" s="1"/>
  <c r="BY68" i="20" s="1"/>
  <c r="BY72" i="20" s="1"/>
  <c r="AS38" i="26" l="1"/>
  <c r="AS41" i="26"/>
  <c r="BX80" i="20"/>
  <c r="BY77" i="20" s="1"/>
  <c r="BY82" i="20" s="1"/>
  <c r="BY96" i="20" s="1"/>
  <c r="BY98" i="20" s="1"/>
  <c r="BY48" i="20" s="1"/>
  <c r="BX29" i="26"/>
  <c r="BX59" i="20"/>
  <c r="BX61" i="20" s="1"/>
  <c r="BX62" i="20" s="1"/>
  <c r="BY88" i="20" l="1"/>
  <c r="BY47" i="20" s="1"/>
  <c r="BY102" i="20" s="1"/>
  <c r="AS42" i="26"/>
  <c r="AS43" i="26" s="1"/>
  <c r="AS30" i="26" s="1"/>
  <c r="AS31" i="26" s="1"/>
  <c r="AT28" i="26" s="1"/>
  <c r="AS32" i="27"/>
  <c r="BX64" i="20"/>
  <c r="BY49" i="20"/>
  <c r="BY53" i="20" s="1"/>
  <c r="AT38" i="26" l="1"/>
  <c r="AT41" i="26"/>
  <c r="BY23" i="23"/>
  <c r="BY104" i="20"/>
  <c r="BY55" i="20"/>
  <c r="BY56" i="20" s="1"/>
  <c r="AT42" i="26" l="1"/>
  <c r="AT43" i="26" s="1"/>
  <c r="AT30" i="26" s="1"/>
  <c r="AT31" i="26" s="1"/>
  <c r="AU28" i="26" s="1"/>
  <c r="AT32" i="27"/>
  <c r="BY58" i="20"/>
  <c r="BY78" i="20" s="1"/>
  <c r="BY79" i="20" s="1"/>
  <c r="BY69" i="20"/>
  <c r="BY70" i="20" s="1"/>
  <c r="BZ68" i="20" s="1"/>
  <c r="BZ72" i="20" s="1"/>
  <c r="AU38" i="26" l="1"/>
  <c r="AU41" i="26"/>
  <c r="BY80" i="20"/>
  <c r="BZ77" i="20" s="1"/>
  <c r="BZ88" i="20" s="1"/>
  <c r="BZ47" i="20" s="1"/>
  <c r="BY29" i="26"/>
  <c r="BY59" i="20"/>
  <c r="BY61" i="20" s="1"/>
  <c r="BZ82" i="20" l="1"/>
  <c r="BZ96" i="20" s="1"/>
  <c r="BZ98" i="20" s="1"/>
  <c r="BZ48" i="20" s="1"/>
  <c r="BZ49" i="20" s="1"/>
  <c r="BZ53" i="20" s="1"/>
  <c r="AU42" i="26"/>
  <c r="AU43" i="26" s="1"/>
  <c r="AU30" i="26" s="1"/>
  <c r="AU31" i="26" s="1"/>
  <c r="AV28" i="26" s="1"/>
  <c r="AU32" i="27"/>
  <c r="BY62" i="20"/>
  <c r="BY64" i="20"/>
  <c r="BZ102" i="20"/>
  <c r="AV38" i="26" l="1"/>
  <c r="AV41" i="26"/>
  <c r="BZ55" i="20"/>
  <c r="BZ69" i="20" s="1"/>
  <c r="BZ70" i="20" s="1"/>
  <c r="CA68" i="20" s="1"/>
  <c r="CA72" i="20" s="1"/>
  <c r="BZ23" i="23"/>
  <c r="BZ104" i="20"/>
  <c r="AV42" i="26" l="1"/>
  <c r="AV43" i="26" s="1"/>
  <c r="AV30" i="26" s="1"/>
  <c r="AV31" i="26" s="1"/>
  <c r="AW28" i="26" s="1"/>
  <c r="AV32" i="27"/>
  <c r="BZ56" i="20"/>
  <c r="AW38" i="26" l="1"/>
  <c r="AW41" i="26"/>
  <c r="BZ58" i="20"/>
  <c r="BZ78" i="20" s="1"/>
  <c r="BZ79" i="20" s="1"/>
  <c r="BZ80" i="20" l="1"/>
  <c r="CA77" i="20" s="1"/>
  <c r="CA82" i="20" s="1"/>
  <c r="CA96" i="20" s="1"/>
  <c r="CA98" i="20" s="1"/>
  <c r="CA48" i="20" s="1"/>
  <c r="BZ29" i="26"/>
  <c r="AW42" i="26"/>
  <c r="AW43" i="26" s="1"/>
  <c r="AW30" i="26" s="1"/>
  <c r="AW31" i="26" s="1"/>
  <c r="AX28" i="26" s="1"/>
  <c r="AW32" i="27"/>
  <c r="CA88" i="20"/>
  <c r="CA47" i="20" s="1"/>
  <c r="BZ59" i="20"/>
  <c r="AX38" i="26" l="1"/>
  <c r="AX41" i="26"/>
  <c r="BZ61" i="20"/>
  <c r="BZ64" i="20" s="1"/>
  <c r="CA102" i="20"/>
  <c r="CA49" i="20"/>
  <c r="CA53" i="20" s="1"/>
  <c r="AX42" i="26" l="1"/>
  <c r="AX43" i="26" s="1"/>
  <c r="AX30" i="26" s="1"/>
  <c r="AX31" i="26" s="1"/>
  <c r="AY28" i="26" s="1"/>
  <c r="AX32" i="27"/>
  <c r="BZ62" i="20"/>
  <c r="CA23" i="23"/>
  <c r="CA104" i="20"/>
  <c r="CA55" i="20"/>
  <c r="CA69" i="20" s="1"/>
  <c r="CA70" i="20" s="1"/>
  <c r="CB68" i="20" s="1"/>
  <c r="CB72" i="20" s="1"/>
  <c r="AY38" i="26" l="1"/>
  <c r="AY41" i="26"/>
  <c r="CA56" i="20"/>
  <c r="AY42" i="26" l="1"/>
  <c r="AY43" i="26" s="1"/>
  <c r="AY30" i="26" s="1"/>
  <c r="AY31" i="26" s="1"/>
  <c r="AZ28" i="26" s="1"/>
  <c r="AY32" i="27"/>
  <c r="CA58" i="20"/>
  <c r="CA78" i="20" s="1"/>
  <c r="CA79" i="20" s="1"/>
  <c r="CA80" i="20" l="1"/>
  <c r="CB77" i="20" s="1"/>
  <c r="CB88" i="20" s="1"/>
  <c r="CB47" i="20" s="1"/>
  <c r="CA29" i="26"/>
  <c r="AZ38" i="26"/>
  <c r="AZ41" i="26"/>
  <c r="CA59" i="20"/>
  <c r="CB82" i="20" l="1"/>
  <c r="CB96" i="20" s="1"/>
  <c r="CB98" i="20" s="1"/>
  <c r="CB48" i="20" s="1"/>
  <c r="CB49" i="20" s="1"/>
  <c r="CB53" i="20" s="1"/>
  <c r="AZ42" i="26"/>
  <c r="AZ43" i="26" s="1"/>
  <c r="AZ30" i="26" s="1"/>
  <c r="AZ31" i="26" s="1"/>
  <c r="BA28" i="26" s="1"/>
  <c r="AZ32" i="27"/>
  <c r="CB102" i="20"/>
  <c r="CA61" i="20"/>
  <c r="CA64" i="20" s="1"/>
  <c r="BA38" i="26" l="1"/>
  <c r="BA41" i="26"/>
  <c r="CA62" i="20"/>
  <c r="CB55" i="20"/>
  <c r="CB56" i="20" s="1"/>
  <c r="CB23" i="23"/>
  <c r="CB104" i="20"/>
  <c r="BA42" i="26" l="1"/>
  <c r="BA43" i="26" s="1"/>
  <c r="BA30" i="26" s="1"/>
  <c r="BA31" i="26" s="1"/>
  <c r="BB28" i="26" s="1"/>
  <c r="BA32" i="27"/>
  <c r="CB58" i="20"/>
  <c r="CB78" i="20" s="1"/>
  <c r="CB79" i="20" s="1"/>
  <c r="CB69" i="20"/>
  <c r="CB70" i="20" s="1"/>
  <c r="CC68" i="20" s="1"/>
  <c r="CC72" i="20" s="1"/>
  <c r="BB38" i="26" l="1"/>
  <c r="BB41" i="26"/>
  <c r="CB80" i="20"/>
  <c r="CC77" i="20" s="1"/>
  <c r="CC82" i="20" s="1"/>
  <c r="CC96" i="20" s="1"/>
  <c r="CC98" i="20" s="1"/>
  <c r="CC48" i="20" s="1"/>
  <c r="CB29" i="26"/>
  <c r="CB59" i="20"/>
  <c r="CC88" i="20" l="1"/>
  <c r="CC47" i="20" s="1"/>
  <c r="CC49" i="20" s="1"/>
  <c r="CC53" i="20" s="1"/>
  <c r="BB42" i="26"/>
  <c r="BB43" i="26" s="1"/>
  <c r="BB30" i="26" s="1"/>
  <c r="BB31" i="26" s="1"/>
  <c r="BC28" i="26" s="1"/>
  <c r="BB32" i="27"/>
  <c r="CC102" i="20"/>
  <c r="CB61" i="20"/>
  <c r="CB64" i="20" s="1"/>
  <c r="BC38" i="26" l="1"/>
  <c r="BC41" i="26"/>
  <c r="CB62" i="20"/>
  <c r="CC23" i="23"/>
  <c r="CC104" i="20"/>
  <c r="CC55" i="20"/>
  <c r="CC56" i="20" s="1"/>
  <c r="BC42" i="26" l="1"/>
  <c r="BC43" i="26" s="1"/>
  <c r="BC30" i="26" s="1"/>
  <c r="BC31" i="26" s="1"/>
  <c r="BD28" i="26" s="1"/>
  <c r="BC32" i="27"/>
  <c r="CC58" i="20"/>
  <c r="CC78" i="20" s="1"/>
  <c r="CC79" i="20" s="1"/>
  <c r="CC69" i="20"/>
  <c r="CC70" i="20" s="1"/>
  <c r="CD68" i="20" s="1"/>
  <c r="CD72" i="20" s="1"/>
  <c r="CC80" i="20" l="1"/>
  <c r="CD77" i="20" s="1"/>
  <c r="CD88" i="20" s="1"/>
  <c r="CD47" i="20" s="1"/>
  <c r="CC29" i="26"/>
  <c r="BD38" i="26"/>
  <c r="BD41" i="26"/>
  <c r="CD82" i="20"/>
  <c r="CD96" i="20" s="1"/>
  <c r="CD98" i="20" s="1"/>
  <c r="CD48" i="20" s="1"/>
  <c r="CC59" i="20"/>
  <c r="CC61" i="20" s="1"/>
  <c r="CC62" i="20" s="1"/>
  <c r="BD42" i="26" l="1"/>
  <c r="BD43" i="26" s="1"/>
  <c r="BD30" i="26" s="1"/>
  <c r="BD31" i="26" s="1"/>
  <c r="BE28" i="26" s="1"/>
  <c r="BD32" i="27"/>
  <c r="CD49" i="20"/>
  <c r="CD53" i="20" s="1"/>
  <c r="CD102" i="20"/>
  <c r="CC64" i="20"/>
  <c r="BE38" i="26" l="1"/>
  <c r="BE41" i="26"/>
  <c r="CD23" i="23"/>
  <c r="CD104" i="20"/>
  <c r="CD55" i="20"/>
  <c r="CD69" i="20" s="1"/>
  <c r="CD70" i="20" s="1"/>
  <c r="CE68" i="20" s="1"/>
  <c r="CE72" i="20" s="1"/>
  <c r="BE42" i="26" l="1"/>
  <c r="BE43" i="26" s="1"/>
  <c r="BE30" i="26" s="1"/>
  <c r="BE31" i="26" s="1"/>
  <c r="BF28" i="26" s="1"/>
  <c r="BE32" i="27"/>
  <c r="CD56" i="20"/>
  <c r="CD58" i="20" s="1"/>
  <c r="CD78" i="20" s="1"/>
  <c r="CD79" i="20" s="1"/>
  <c r="CD80" i="20" l="1"/>
  <c r="CE77" i="20" s="1"/>
  <c r="CE82" i="20" s="1"/>
  <c r="CE96" i="20" s="1"/>
  <c r="CE98" i="20" s="1"/>
  <c r="CE48" i="20" s="1"/>
  <c r="CD29" i="26"/>
  <c r="BF38" i="26"/>
  <c r="BF41" i="26"/>
  <c r="CD59" i="20"/>
  <c r="CD61" i="20" s="1"/>
  <c r="CD64" i="20" s="1"/>
  <c r="CE88" i="20" l="1"/>
  <c r="CE47" i="20" s="1"/>
  <c r="CE49" i="20" s="1"/>
  <c r="CE53" i="20" s="1"/>
  <c r="BF42" i="26"/>
  <c r="BF43" i="26" s="1"/>
  <c r="BF30" i="26" s="1"/>
  <c r="BF31" i="26" s="1"/>
  <c r="BG28" i="26" s="1"/>
  <c r="BF32" i="27"/>
  <c r="CD62" i="20"/>
  <c r="CE102" i="20"/>
  <c r="BG38" i="26" l="1"/>
  <c r="BG41" i="26"/>
  <c r="CE55" i="20"/>
  <c r="CE69" i="20" s="1"/>
  <c r="CE70" i="20" s="1"/>
  <c r="CF68" i="20" s="1"/>
  <c r="CF72" i="20" s="1"/>
  <c r="CE23" i="23"/>
  <c r="CE104" i="20"/>
  <c r="BG42" i="26" l="1"/>
  <c r="BG43" i="26" s="1"/>
  <c r="BG30" i="26" s="1"/>
  <c r="BG31" i="26" s="1"/>
  <c r="BH28" i="26" s="1"/>
  <c r="BG32" i="27"/>
  <c r="CE56" i="20"/>
  <c r="BH38" i="26" l="1"/>
  <c r="BH41" i="26"/>
  <c r="CE58" i="20"/>
  <c r="CE78" i="20" s="1"/>
  <c r="BH42" i="26" l="1"/>
  <c r="BH43" i="26" s="1"/>
  <c r="BH30" i="26" s="1"/>
  <c r="BH31" i="26" s="1"/>
  <c r="BI28" i="26" s="1"/>
  <c r="BH32" i="27"/>
  <c r="CE79" i="20"/>
  <c r="CE59" i="20"/>
  <c r="BI38" i="26" l="1"/>
  <c r="BI41" i="26"/>
  <c r="CE80" i="20"/>
  <c r="CF77" i="20" s="1"/>
  <c r="CF82" i="20" s="1"/>
  <c r="CF96" i="20" s="1"/>
  <c r="CF98" i="20" s="1"/>
  <c r="CF48" i="20" s="1"/>
  <c r="CE29" i="26"/>
  <c r="CE61" i="20"/>
  <c r="CE64" i="20" s="1"/>
  <c r="CF88" i="20" l="1"/>
  <c r="CF47" i="20" s="1"/>
  <c r="CF49" i="20" s="1"/>
  <c r="CF53" i="20" s="1"/>
  <c r="BI42" i="26"/>
  <c r="BI43" i="26" s="1"/>
  <c r="BI30" i="26" s="1"/>
  <c r="BI31" i="26" s="1"/>
  <c r="BJ28" i="26" s="1"/>
  <c r="BI32" i="27"/>
  <c r="CE62" i="20"/>
  <c r="CF102" i="20"/>
  <c r="BJ38" i="26" l="1"/>
  <c r="BJ41" i="26"/>
  <c r="CF55" i="20"/>
  <c r="CF56" i="20" s="1"/>
  <c r="CF23" i="23"/>
  <c r="CF104" i="20"/>
  <c r="BJ42" i="26" l="1"/>
  <c r="BJ43" i="26" s="1"/>
  <c r="BJ30" i="26" s="1"/>
  <c r="BJ31" i="26" s="1"/>
  <c r="BK28" i="26" s="1"/>
  <c r="BJ32" i="27"/>
  <c r="CF58" i="20"/>
  <c r="CF78" i="20" s="1"/>
  <c r="CF79" i="20" s="1"/>
  <c r="CF69" i="20"/>
  <c r="CF70" i="20" s="1"/>
  <c r="CG68" i="20" s="1"/>
  <c r="CG72" i="20" s="1"/>
  <c r="BK38" i="26" l="1"/>
  <c r="BK41" i="26"/>
  <c r="CF80" i="20"/>
  <c r="CG77" i="20" s="1"/>
  <c r="CG82" i="20" s="1"/>
  <c r="CG96" i="20" s="1"/>
  <c r="CG98" i="20" s="1"/>
  <c r="CG48" i="20" s="1"/>
  <c r="CF29" i="26"/>
  <c r="CF59" i="20"/>
  <c r="CF61" i="20" s="1"/>
  <c r="CF62" i="20" s="1"/>
  <c r="CG88" i="20" l="1"/>
  <c r="CG47" i="20" s="1"/>
  <c r="BK42" i="26"/>
  <c r="BK43" i="26" s="1"/>
  <c r="BK30" i="26" s="1"/>
  <c r="BK31" i="26" s="1"/>
  <c r="BL28" i="26" s="1"/>
  <c r="BK32" i="27"/>
  <c r="CG102" i="20"/>
  <c r="CG49" i="20"/>
  <c r="CG53" i="20" s="1"/>
  <c r="CF64" i="20"/>
  <c r="BL38" i="26" l="1"/>
  <c r="BL41" i="26"/>
  <c r="CG55" i="20"/>
  <c r="CG56" i="20" s="1"/>
  <c r="CG23" i="23"/>
  <c r="CG104" i="20"/>
  <c r="BL42" i="26" l="1"/>
  <c r="BL43" i="26" s="1"/>
  <c r="BL30" i="26" s="1"/>
  <c r="BL31" i="26" s="1"/>
  <c r="BM28" i="26" s="1"/>
  <c r="BL32" i="27"/>
  <c r="CG58" i="20"/>
  <c r="CG78" i="20" s="1"/>
  <c r="CG79" i="20" s="1"/>
  <c r="CG69" i="20"/>
  <c r="CG70" i="20" s="1"/>
  <c r="CH68" i="20" s="1"/>
  <c r="CH72" i="20" s="1"/>
  <c r="BM38" i="26" l="1"/>
  <c r="BM41" i="26"/>
  <c r="CG80" i="20"/>
  <c r="CH77" i="20" s="1"/>
  <c r="CH88" i="20" s="1"/>
  <c r="CH47" i="20" s="1"/>
  <c r="CG29" i="26"/>
  <c r="CG59" i="20"/>
  <c r="CG61" i="20" s="1"/>
  <c r="CG62" i="20" s="1"/>
  <c r="CH82" i="20" l="1"/>
  <c r="CH96" i="20" s="1"/>
  <c r="CH98" i="20" s="1"/>
  <c r="CH48" i="20" s="1"/>
  <c r="BM42" i="26"/>
  <c r="BM43" i="26" s="1"/>
  <c r="BM30" i="26" s="1"/>
  <c r="BM31" i="26" s="1"/>
  <c r="BN28" i="26" s="1"/>
  <c r="BM32" i="27"/>
  <c r="CH102" i="20"/>
  <c r="CH49" i="20"/>
  <c r="CH53" i="20" s="1"/>
  <c r="CG64" i="20"/>
  <c r="BN38" i="26" l="1"/>
  <c r="BN41" i="26"/>
  <c r="CH55" i="20"/>
  <c r="CH69" i="20" s="1"/>
  <c r="CH70" i="20" s="1"/>
  <c r="CI68" i="20" s="1"/>
  <c r="CI72" i="20" s="1"/>
  <c r="CH23" i="23"/>
  <c r="CH104" i="20"/>
  <c r="BN42" i="26" l="1"/>
  <c r="BN43" i="26" s="1"/>
  <c r="BN30" i="26" s="1"/>
  <c r="BN31" i="26" s="1"/>
  <c r="BO28" i="26" s="1"/>
  <c r="BN32" i="27"/>
  <c r="CH56" i="20"/>
  <c r="BO38" i="26" l="1"/>
  <c r="BO41" i="26"/>
  <c r="CH58" i="20"/>
  <c r="CH78" i="20" s="1"/>
  <c r="CH79" i="20" s="1"/>
  <c r="CH80" i="20" l="1"/>
  <c r="CI77" i="20" s="1"/>
  <c r="CI82" i="20" s="1"/>
  <c r="CI96" i="20" s="1"/>
  <c r="CI98" i="20" s="1"/>
  <c r="CI48" i="20" s="1"/>
  <c r="CH29" i="26"/>
  <c r="BO42" i="26"/>
  <c r="BO43" i="26" s="1"/>
  <c r="BO30" i="26" s="1"/>
  <c r="BO31" i="26" s="1"/>
  <c r="BP28" i="26" s="1"/>
  <c r="BO32" i="27"/>
  <c r="CH59" i="20"/>
  <c r="CH61" i="20" s="1"/>
  <c r="CH64" i="20" s="1"/>
  <c r="CI88" i="20" l="1"/>
  <c r="CI47" i="20" s="1"/>
  <c r="BP38" i="26"/>
  <c r="BP41" i="26"/>
  <c r="CH62" i="20"/>
  <c r="CI102" i="20"/>
  <c r="CI49" i="20"/>
  <c r="CI53" i="20" s="1"/>
  <c r="BP42" i="26" l="1"/>
  <c r="BP43" i="26" s="1"/>
  <c r="BP30" i="26" s="1"/>
  <c r="BP31" i="26" s="1"/>
  <c r="BQ28" i="26" s="1"/>
  <c r="BP32" i="27"/>
  <c r="CI55" i="20"/>
  <c r="CI69" i="20" s="1"/>
  <c r="CI70" i="20" s="1"/>
  <c r="CJ68" i="20" s="1"/>
  <c r="CJ72" i="20" s="1"/>
  <c r="CI23" i="23"/>
  <c r="CI104" i="20"/>
  <c r="BQ38" i="26" l="1"/>
  <c r="BQ41" i="26"/>
  <c r="CI56" i="20"/>
  <c r="CI58" i="20" s="1"/>
  <c r="CI78" i="20" s="1"/>
  <c r="CI79" i="20" s="1"/>
  <c r="CI80" i="20" l="1"/>
  <c r="CJ77" i="20" s="1"/>
  <c r="CJ82" i="20" s="1"/>
  <c r="CJ96" i="20" s="1"/>
  <c r="CJ98" i="20" s="1"/>
  <c r="CJ48" i="20" s="1"/>
  <c r="CI29" i="26"/>
  <c r="BQ42" i="26"/>
  <c r="BQ43" i="26" s="1"/>
  <c r="BQ30" i="26" s="1"/>
  <c r="BQ31" i="26" s="1"/>
  <c r="BR28" i="26" s="1"/>
  <c r="BQ32" i="27"/>
  <c r="CJ88" i="20"/>
  <c r="CJ47" i="20" s="1"/>
  <c r="CI59" i="20"/>
  <c r="BR38" i="26" l="1"/>
  <c r="BR41" i="26"/>
  <c r="CI61" i="20"/>
  <c r="CI64" i="20" s="1"/>
  <c r="CJ102" i="20"/>
  <c r="CJ49" i="20"/>
  <c r="CJ53" i="20" s="1"/>
  <c r="BR42" i="26" l="1"/>
  <c r="BR43" i="26" s="1"/>
  <c r="BR30" i="26" s="1"/>
  <c r="BR31" i="26" s="1"/>
  <c r="BS28" i="26" s="1"/>
  <c r="BR32" i="27"/>
  <c r="CJ55" i="20"/>
  <c r="CJ56" i="20" s="1"/>
  <c r="CJ23" i="23"/>
  <c r="CJ104" i="20"/>
  <c r="CI62" i="20"/>
  <c r="BS38" i="26" l="1"/>
  <c r="BS41" i="26"/>
  <c r="CJ58" i="20"/>
  <c r="CJ78" i="20" s="1"/>
  <c r="CJ79" i="20" s="1"/>
  <c r="CJ69" i="20"/>
  <c r="CJ70" i="20" s="1"/>
  <c r="CK68" i="20" s="1"/>
  <c r="CK72" i="20" s="1"/>
  <c r="CJ80" i="20" l="1"/>
  <c r="CK77" i="20" s="1"/>
  <c r="CK88" i="20" s="1"/>
  <c r="CK47" i="20" s="1"/>
  <c r="CJ29" i="26"/>
  <c r="BS42" i="26"/>
  <c r="BS43" i="26" s="1"/>
  <c r="BS30" i="26" s="1"/>
  <c r="BS31" i="26" s="1"/>
  <c r="BT28" i="26" s="1"/>
  <c r="BS32" i="27"/>
  <c r="CJ59" i="20"/>
  <c r="CJ61" i="20" s="1"/>
  <c r="CK82" i="20" l="1"/>
  <c r="CK96" i="20" s="1"/>
  <c r="CK98" i="20" s="1"/>
  <c r="CK48" i="20" s="1"/>
  <c r="CK49" i="20" s="1"/>
  <c r="CK53" i="20" s="1"/>
  <c r="BT38" i="26"/>
  <c r="BT41" i="26"/>
  <c r="CJ62" i="20"/>
  <c r="CJ64" i="20"/>
  <c r="CK102" i="20" l="1"/>
  <c r="CK23" i="23" s="1"/>
  <c r="BT42" i="26"/>
  <c r="BT43" i="26" s="1"/>
  <c r="BT30" i="26" s="1"/>
  <c r="BT31" i="26" s="1"/>
  <c r="BU28" i="26" s="1"/>
  <c r="BT32" i="27"/>
  <c r="CK55" i="20"/>
  <c r="CK56" i="20" s="1"/>
  <c r="CK104" i="20" l="1"/>
  <c r="BU38" i="26"/>
  <c r="BU41" i="26"/>
  <c r="CK58" i="20"/>
  <c r="CK78" i="20" s="1"/>
  <c r="CK79" i="20" s="1"/>
  <c r="CK69" i="20"/>
  <c r="CK70" i="20" s="1"/>
  <c r="CL68" i="20" s="1"/>
  <c r="CL72" i="20" s="1"/>
  <c r="BU42" i="26" l="1"/>
  <c r="BU43" i="26" s="1"/>
  <c r="BU30" i="26" s="1"/>
  <c r="BU31" i="26" s="1"/>
  <c r="BV28" i="26" s="1"/>
  <c r="BU32" i="27"/>
  <c r="CK80" i="20"/>
  <c r="CL77" i="20" s="1"/>
  <c r="CL82" i="20" s="1"/>
  <c r="CL96" i="20" s="1"/>
  <c r="CL98" i="20" s="1"/>
  <c r="CL48" i="20" s="1"/>
  <c r="CK29" i="26"/>
  <c r="CK59" i="20"/>
  <c r="CK61" i="20" s="1"/>
  <c r="CK64" i="20" s="1"/>
  <c r="CL88" i="20" l="1"/>
  <c r="CL47" i="20" s="1"/>
  <c r="BV38" i="26"/>
  <c r="BV41" i="26"/>
  <c r="CK62" i="20"/>
  <c r="CL49" i="20"/>
  <c r="CL53" i="20" s="1"/>
  <c r="CL102" i="20"/>
  <c r="BV42" i="26" l="1"/>
  <c r="BV43" i="26" s="1"/>
  <c r="BV30" i="26" s="1"/>
  <c r="BV31" i="26" s="1"/>
  <c r="BW28" i="26" s="1"/>
  <c r="BV32" i="27"/>
  <c r="CL23" i="23"/>
  <c r="CL104" i="20"/>
  <c r="CL55" i="20"/>
  <c r="CL69" i="20" s="1"/>
  <c r="CL70" i="20" s="1"/>
  <c r="CM68" i="20" s="1"/>
  <c r="CM72" i="20" s="1"/>
  <c r="BW38" i="26" l="1"/>
  <c r="BW41" i="26"/>
  <c r="CL56" i="20"/>
  <c r="BW42" i="26" l="1"/>
  <c r="BW43" i="26" s="1"/>
  <c r="BW30" i="26" s="1"/>
  <c r="BW31" i="26" s="1"/>
  <c r="BX28" i="26" s="1"/>
  <c r="BW32" i="27"/>
  <c r="I41" i="26"/>
  <c r="CL58" i="20"/>
  <c r="CL78" i="20" s="1"/>
  <c r="CL79" i="20" s="1"/>
  <c r="BX38" i="26" l="1"/>
  <c r="CL80" i="20"/>
  <c r="CM77" i="20" s="1"/>
  <c r="CM88" i="20" s="1"/>
  <c r="CM47" i="20" s="1"/>
  <c r="CL29" i="26"/>
  <c r="CL59" i="20"/>
  <c r="CM82" i="20" l="1"/>
  <c r="CM96" i="20" s="1"/>
  <c r="CM98" i="20" s="1"/>
  <c r="CM48" i="20" s="1"/>
  <c r="CM49" i="20" s="1"/>
  <c r="CM53" i="20" s="1"/>
  <c r="BX42" i="26"/>
  <c r="BX43" i="26" s="1"/>
  <c r="BX30" i="26" s="1"/>
  <c r="BX31" i="26" s="1"/>
  <c r="BY28" i="26" s="1"/>
  <c r="BY38" i="26" s="1"/>
  <c r="BX32" i="27"/>
  <c r="CL61" i="20"/>
  <c r="CL64" i="20" s="1"/>
  <c r="CM102" i="20"/>
  <c r="BY42" i="26" l="1"/>
  <c r="BY43" i="26" s="1"/>
  <c r="BY30" i="26" s="1"/>
  <c r="BY31" i="26" s="1"/>
  <c r="BZ28" i="26" s="1"/>
  <c r="BY32" i="27"/>
  <c r="CL62" i="20"/>
  <c r="CM23" i="23"/>
  <c r="CM104" i="20"/>
  <c r="CM55" i="20"/>
  <c r="CM69" i="20" s="1"/>
  <c r="CM70" i="20" s="1"/>
  <c r="CN68" i="20" s="1"/>
  <c r="CN72" i="20" s="1"/>
  <c r="BZ38" i="26" l="1"/>
  <c r="CM56" i="20"/>
  <c r="CM58" i="20" s="1"/>
  <c r="CM78" i="20" s="1"/>
  <c r="CM79" i="20" s="1"/>
  <c r="BZ42" i="26" l="1"/>
  <c r="BZ43" i="26" s="1"/>
  <c r="BZ30" i="26" s="1"/>
  <c r="BZ31" i="26" s="1"/>
  <c r="CA28" i="26" s="1"/>
  <c r="CA38" i="26" s="1"/>
  <c r="BZ32" i="27"/>
  <c r="CM80" i="20"/>
  <c r="CN77" i="20" s="1"/>
  <c r="CN88" i="20" s="1"/>
  <c r="CN47" i="20" s="1"/>
  <c r="CM29" i="26"/>
  <c r="CM59" i="20"/>
  <c r="CM61" i="20" s="1"/>
  <c r="CM64" i="20" s="1"/>
  <c r="CN82" i="20" l="1"/>
  <c r="CN96" i="20" s="1"/>
  <c r="CN98" i="20" s="1"/>
  <c r="CN48" i="20" s="1"/>
  <c r="CN102" i="20" s="1"/>
  <c r="CA42" i="26"/>
  <c r="CA43" i="26" s="1"/>
  <c r="CA30" i="26" s="1"/>
  <c r="CA31" i="26" s="1"/>
  <c r="CB28" i="26" s="1"/>
  <c r="CA32" i="27"/>
  <c r="CM62" i="20"/>
  <c r="CN49" i="20" l="1"/>
  <c r="CN53" i="20" s="1"/>
  <c r="CN55" i="20" s="1"/>
  <c r="CN56" i="20" s="1"/>
  <c r="CB38" i="26"/>
  <c r="CN23" i="23"/>
  <c r="CN104" i="20"/>
  <c r="CB42" i="26" l="1"/>
  <c r="CB43" i="26" s="1"/>
  <c r="CB30" i="26" s="1"/>
  <c r="CB31" i="26" s="1"/>
  <c r="CC28" i="26" s="1"/>
  <c r="CC38" i="26" s="1"/>
  <c r="CB32" i="27"/>
  <c r="CN58" i="20"/>
  <c r="CN78" i="20" s="1"/>
  <c r="CN79" i="20" s="1"/>
  <c r="CN69" i="20"/>
  <c r="CN70" i="20" s="1"/>
  <c r="CO68" i="20" s="1"/>
  <c r="CO72" i="20" s="1"/>
  <c r="CN80" i="20" l="1"/>
  <c r="CO77" i="20" s="1"/>
  <c r="CO88" i="20" s="1"/>
  <c r="CO47" i="20" s="1"/>
  <c r="CN29" i="26"/>
  <c r="CC42" i="26"/>
  <c r="CC43" i="26" s="1"/>
  <c r="CC30" i="26" s="1"/>
  <c r="CC31" i="26" s="1"/>
  <c r="CD28" i="26" s="1"/>
  <c r="CC32" i="27"/>
  <c r="CN59" i="20"/>
  <c r="CN61" i="20" s="1"/>
  <c r="CN64" i="20" s="1"/>
  <c r="CO82" i="20" l="1"/>
  <c r="CO96" i="20" s="1"/>
  <c r="CO98" i="20" s="1"/>
  <c r="CO48" i="20" s="1"/>
  <c r="CD38" i="26"/>
  <c r="CN62" i="20"/>
  <c r="CO102" i="20"/>
  <c r="CO49" i="20"/>
  <c r="CO53" i="20" s="1"/>
  <c r="CD42" i="26" l="1"/>
  <c r="CD43" i="26" s="1"/>
  <c r="CD30" i="26" s="1"/>
  <c r="CD31" i="26" s="1"/>
  <c r="CE28" i="26" s="1"/>
  <c r="CE38" i="26" s="1"/>
  <c r="CD32" i="27"/>
  <c r="CO55" i="20"/>
  <c r="CO56" i="20" s="1"/>
  <c r="CO23" i="23"/>
  <c r="CO104" i="20"/>
  <c r="CE42" i="26" l="1"/>
  <c r="CE43" i="26" s="1"/>
  <c r="CE30" i="26" s="1"/>
  <c r="CE31" i="26" s="1"/>
  <c r="CF28" i="26" s="1"/>
  <c r="CE32" i="27"/>
  <c r="CO58" i="20"/>
  <c r="CO78" i="20" s="1"/>
  <c r="CO79" i="20" s="1"/>
  <c r="CO69" i="20"/>
  <c r="CO70" i="20" s="1"/>
  <c r="CP68" i="20" s="1"/>
  <c r="CP72" i="20" s="1"/>
  <c r="CO80" i="20" l="1"/>
  <c r="CP77" i="20" s="1"/>
  <c r="CP82" i="20" s="1"/>
  <c r="CP96" i="20" s="1"/>
  <c r="CP98" i="20" s="1"/>
  <c r="CP48" i="20" s="1"/>
  <c r="CO29" i="26"/>
  <c r="CF38" i="26"/>
  <c r="CO59" i="20"/>
  <c r="CO61" i="20" s="1"/>
  <c r="CO62" i="20" s="1"/>
  <c r="CP88" i="20"/>
  <c r="CP47" i="20" s="1"/>
  <c r="CF42" i="26" l="1"/>
  <c r="CF43" i="26" s="1"/>
  <c r="CF30" i="26" s="1"/>
  <c r="CF31" i="26" s="1"/>
  <c r="CG28" i="26" s="1"/>
  <c r="CG38" i="26" s="1"/>
  <c r="CF32" i="27"/>
  <c r="CO64" i="20"/>
  <c r="CP102" i="20"/>
  <c r="CP49" i="20"/>
  <c r="CP53" i="20" s="1"/>
  <c r="CG42" i="26" l="1"/>
  <c r="CG43" i="26" s="1"/>
  <c r="CG30" i="26" s="1"/>
  <c r="CG31" i="26" s="1"/>
  <c r="CH28" i="26" s="1"/>
  <c r="CG32" i="27"/>
  <c r="CP55" i="20"/>
  <c r="CP69" i="20" s="1"/>
  <c r="CP70" i="20" s="1"/>
  <c r="CQ68" i="20" s="1"/>
  <c r="CQ72" i="20" s="1"/>
  <c r="CP23" i="23"/>
  <c r="CP104" i="20"/>
  <c r="CH38" i="26" l="1"/>
  <c r="CP56" i="20"/>
  <c r="CP58" i="20" s="1"/>
  <c r="CP78" i="20" s="1"/>
  <c r="CP79" i="20" s="1"/>
  <c r="CP80" i="20" l="1"/>
  <c r="CQ77" i="20" s="1"/>
  <c r="CQ82" i="20" s="1"/>
  <c r="CQ96" i="20" s="1"/>
  <c r="CQ98" i="20" s="1"/>
  <c r="CQ48" i="20" s="1"/>
  <c r="CP29" i="26"/>
  <c r="CH42" i="26"/>
  <c r="CH43" i="26" s="1"/>
  <c r="CH30" i="26" s="1"/>
  <c r="CH31" i="26" s="1"/>
  <c r="CI28" i="26" s="1"/>
  <c r="CI38" i="26" s="1"/>
  <c r="CH32" i="27"/>
  <c r="CP59" i="20"/>
  <c r="CP61" i="20" s="1"/>
  <c r="CP64" i="20" s="1"/>
  <c r="CQ88" i="20"/>
  <c r="CQ47" i="20" s="1"/>
  <c r="CI42" i="26" l="1"/>
  <c r="CI43" i="26" s="1"/>
  <c r="CI30" i="26" s="1"/>
  <c r="CI31" i="26" s="1"/>
  <c r="CJ28" i="26" s="1"/>
  <c r="CI32" i="27"/>
  <c r="CP62" i="20"/>
  <c r="CQ102" i="20"/>
  <c r="CQ49" i="20"/>
  <c r="CQ53" i="20" s="1"/>
  <c r="CJ38" i="26" l="1"/>
  <c r="CQ55" i="20"/>
  <c r="CQ69" i="20" s="1"/>
  <c r="CQ70" i="20" s="1"/>
  <c r="CR68" i="20" s="1"/>
  <c r="CR72" i="20" s="1"/>
  <c r="CQ23" i="23"/>
  <c r="CQ104" i="20"/>
  <c r="CJ42" i="26" l="1"/>
  <c r="CJ43" i="26" s="1"/>
  <c r="CJ30" i="26" s="1"/>
  <c r="CJ31" i="26" s="1"/>
  <c r="CK28" i="26" s="1"/>
  <c r="CK38" i="26" s="1"/>
  <c r="CJ32" i="27"/>
  <c r="CQ56" i="20"/>
  <c r="CQ58" i="20" s="1"/>
  <c r="CQ78" i="20" s="1"/>
  <c r="CQ79" i="20" s="1"/>
  <c r="CQ80" i="20" l="1"/>
  <c r="CR77" i="20" s="1"/>
  <c r="CR88" i="20" s="1"/>
  <c r="CR47" i="20" s="1"/>
  <c r="CQ29" i="26"/>
  <c r="CK42" i="26"/>
  <c r="CK43" i="26" s="1"/>
  <c r="CK30" i="26" s="1"/>
  <c r="CK31" i="26" s="1"/>
  <c r="CL28" i="26" s="1"/>
  <c r="CK32" i="27"/>
  <c r="CQ59" i="20"/>
  <c r="CQ61" i="20" s="1"/>
  <c r="CQ64" i="20" s="1"/>
  <c r="CR82" i="20" l="1"/>
  <c r="CR96" i="20" s="1"/>
  <c r="CR98" i="20" s="1"/>
  <c r="CR48" i="20" s="1"/>
  <c r="CR49" i="20" s="1"/>
  <c r="CR53" i="20" s="1"/>
  <c r="CL38" i="26"/>
  <c r="CR102" i="20"/>
  <c r="CQ62" i="20"/>
  <c r="CL42" i="26" l="1"/>
  <c r="CL43" i="26" s="1"/>
  <c r="CL30" i="26" s="1"/>
  <c r="CL31" i="26" s="1"/>
  <c r="CM28" i="26" s="1"/>
  <c r="CM38" i="26" s="1"/>
  <c r="CL32" i="27"/>
  <c r="CR23" i="23"/>
  <c r="CR104" i="20"/>
  <c r="CR55" i="20"/>
  <c r="CR56" i="20" s="1"/>
  <c r="CM42" i="26" l="1"/>
  <c r="CM43" i="26" s="1"/>
  <c r="CM30" i="26" s="1"/>
  <c r="CM31" i="26" s="1"/>
  <c r="CN28" i="26" s="1"/>
  <c r="CM32" i="27"/>
  <c r="CR58" i="20"/>
  <c r="CR78" i="20" s="1"/>
  <c r="CR79" i="20" s="1"/>
  <c r="CR69" i="20"/>
  <c r="CR70" i="20" s="1"/>
  <c r="CS68" i="20" s="1"/>
  <c r="CS72" i="20" s="1"/>
  <c r="CR80" i="20" l="1"/>
  <c r="CS77" i="20" s="1"/>
  <c r="CS88" i="20" s="1"/>
  <c r="CS47" i="20" s="1"/>
  <c r="CR29" i="26"/>
  <c r="CN38" i="26"/>
  <c r="CR59" i="20"/>
  <c r="CR61" i="20" s="1"/>
  <c r="CR62" i="20" s="1"/>
  <c r="CS82" i="20"/>
  <c r="CS96" i="20" s="1"/>
  <c r="CS98" i="20" s="1"/>
  <c r="CS48" i="20" s="1"/>
  <c r="CN42" i="26" l="1"/>
  <c r="CN43" i="26" s="1"/>
  <c r="CN30" i="26" s="1"/>
  <c r="CN31" i="26" s="1"/>
  <c r="CO28" i="26" s="1"/>
  <c r="CN32" i="27"/>
  <c r="CR64" i="20"/>
  <c r="CS49" i="20"/>
  <c r="CS53" i="20" s="1"/>
  <c r="CS102" i="20"/>
  <c r="CO38" i="26" l="1"/>
  <c r="CS23" i="23"/>
  <c r="CS104" i="20"/>
  <c r="CS55" i="20"/>
  <c r="CO42" i="26" l="1"/>
  <c r="CO43" i="26" s="1"/>
  <c r="CO30" i="26" s="1"/>
  <c r="CO31" i="26" s="1"/>
  <c r="CP28" i="26" s="1"/>
  <c r="CO32" i="27"/>
  <c r="CS69" i="20"/>
  <c r="CS70" i="20" s="1"/>
  <c r="CT68" i="20" s="1"/>
  <c r="CT72" i="20" s="1"/>
  <c r="CS56" i="20"/>
  <c r="CP38" i="26" l="1"/>
  <c r="CS58" i="20"/>
  <c r="CS59" i="20" s="1"/>
  <c r="CS61" i="20" s="1"/>
  <c r="CS62" i="20" s="1"/>
  <c r="CP42" i="26" l="1"/>
  <c r="CP43" i="26" s="1"/>
  <c r="CP30" i="26" s="1"/>
  <c r="CP31" i="26" s="1"/>
  <c r="CQ28" i="26" s="1"/>
  <c r="CP32" i="27"/>
  <c r="CS78" i="20"/>
  <c r="CS79" i="20" s="1"/>
  <c r="CS64" i="20"/>
  <c r="CS80" i="20" l="1"/>
  <c r="CT77" i="20" s="1"/>
  <c r="CT88" i="20" s="1"/>
  <c r="CT47" i="20" s="1"/>
  <c r="CS29" i="26"/>
  <c r="CQ38" i="26"/>
  <c r="CT82" i="20" l="1"/>
  <c r="CT96" i="20" s="1"/>
  <c r="CT98" i="20" s="1"/>
  <c r="CT48" i="20" s="1"/>
  <c r="CQ42" i="26"/>
  <c r="CQ43" i="26" s="1"/>
  <c r="CQ30" i="26" s="1"/>
  <c r="CQ31" i="26" s="1"/>
  <c r="CR28" i="26" s="1"/>
  <c r="CQ32" i="27"/>
  <c r="CT102" i="20"/>
  <c r="CT49" i="20"/>
  <c r="CT53" i="20" s="1"/>
  <c r="CR38" i="26" l="1"/>
  <c r="CT55" i="20"/>
  <c r="CT69" i="20" s="1"/>
  <c r="CT70" i="20" s="1"/>
  <c r="CU68" i="20" s="1"/>
  <c r="CU72" i="20" s="1"/>
  <c r="CT23" i="23"/>
  <c r="CT104" i="20"/>
  <c r="CR42" i="26" l="1"/>
  <c r="CR43" i="26" s="1"/>
  <c r="CR30" i="26" s="1"/>
  <c r="CR31" i="26" s="1"/>
  <c r="CS28" i="26" s="1"/>
  <c r="CS38" i="26" s="1"/>
  <c r="CR32" i="27"/>
  <c r="CT56" i="20"/>
  <c r="CS42" i="26" l="1"/>
  <c r="CS43" i="26" s="1"/>
  <c r="CS30" i="26" s="1"/>
  <c r="CS31" i="26" s="1"/>
  <c r="CT28" i="26" s="1"/>
  <c r="CS32" i="27"/>
  <c r="CT58" i="20"/>
  <c r="CT78" i="20" s="1"/>
  <c r="CT79" i="20" s="1"/>
  <c r="CT80" i="20" l="1"/>
  <c r="CU77" i="20" s="1"/>
  <c r="CU82" i="20" s="1"/>
  <c r="CU96" i="20" s="1"/>
  <c r="CU98" i="20" s="1"/>
  <c r="CU48" i="20" s="1"/>
  <c r="CT29" i="26"/>
  <c r="CT38" i="26"/>
  <c r="CT59" i="20"/>
  <c r="CT61" i="20" s="1"/>
  <c r="CT64" i="20" s="1"/>
  <c r="CU88" i="20"/>
  <c r="CU47" i="20" s="1"/>
  <c r="CT42" i="26" l="1"/>
  <c r="CT43" i="26" s="1"/>
  <c r="CT30" i="26" s="1"/>
  <c r="CT31" i="26" s="1"/>
  <c r="CU28" i="26" s="1"/>
  <c r="CU38" i="26" s="1"/>
  <c r="CT32" i="27"/>
  <c r="CT62" i="20"/>
  <c r="CU102" i="20"/>
  <c r="CU49" i="20"/>
  <c r="CU53" i="20" s="1"/>
  <c r="CU42" i="26" l="1"/>
  <c r="CU43" i="26" s="1"/>
  <c r="CU30" i="26" s="1"/>
  <c r="CU32" i="27"/>
  <c r="CU55" i="20"/>
  <c r="CU69" i="20" s="1"/>
  <c r="CU70" i="20" s="1"/>
  <c r="CV68" i="20" s="1"/>
  <c r="CV72" i="20" s="1"/>
  <c r="CU23" i="23"/>
  <c r="CU104" i="20"/>
  <c r="CU56" i="20" l="1"/>
  <c r="CU58" i="20" s="1"/>
  <c r="CU78" i="20" s="1"/>
  <c r="CU79" i="20" s="1"/>
  <c r="CU80" i="20" l="1"/>
  <c r="CV77" i="20" s="1"/>
  <c r="CV88" i="20" s="1"/>
  <c r="CV47" i="20" s="1"/>
  <c r="CU29" i="26"/>
  <c r="CU31" i="26" s="1"/>
  <c r="CV28" i="26" s="1"/>
  <c r="CV38" i="26" s="1"/>
  <c r="CU59" i="20"/>
  <c r="CU61" i="20" s="1"/>
  <c r="CU64" i="20" s="1"/>
  <c r="CV82" i="20" l="1"/>
  <c r="CV96" i="20" s="1"/>
  <c r="CV98" i="20" s="1"/>
  <c r="CV48" i="20" s="1"/>
  <c r="CV42" i="26"/>
  <c r="CV43" i="26" s="1"/>
  <c r="CV30" i="26" s="1"/>
  <c r="CV32" i="27"/>
  <c r="CU62" i="20"/>
  <c r="CV49" i="20"/>
  <c r="CV53" i="20" s="1"/>
  <c r="CV102" i="20"/>
  <c r="CV23" i="23" l="1"/>
  <c r="CV104" i="20"/>
  <c r="CV55" i="20"/>
  <c r="CV56" i="20" s="1"/>
  <c r="CV58" i="20" l="1"/>
  <c r="CV78" i="20" s="1"/>
  <c r="CV79" i="20" s="1"/>
  <c r="CV69" i="20"/>
  <c r="CV70" i="20" s="1"/>
  <c r="CW68" i="20" s="1"/>
  <c r="CW72" i="20" s="1"/>
  <c r="CV80" i="20" l="1"/>
  <c r="CW77" i="20" s="1"/>
  <c r="CW82" i="20" s="1"/>
  <c r="CW96" i="20" s="1"/>
  <c r="CW98" i="20" s="1"/>
  <c r="CW48" i="20" s="1"/>
  <c r="CV29" i="26"/>
  <c r="CV31" i="26" s="1"/>
  <c r="CW28" i="26" s="1"/>
  <c r="CW38" i="26" s="1"/>
  <c r="CV59" i="20"/>
  <c r="CW42" i="26" l="1"/>
  <c r="CW43" i="26" s="1"/>
  <c r="CW30" i="26" s="1"/>
  <c r="CW32" i="27"/>
  <c r="CW88" i="20"/>
  <c r="CW47" i="20" s="1"/>
  <c r="CW49" i="20" s="1"/>
  <c r="CW53" i="20" s="1"/>
  <c r="CV61" i="20"/>
  <c r="CV64" i="20" s="1"/>
  <c r="CW102" i="20" l="1"/>
  <c r="CW23" i="23" s="1"/>
  <c r="CV62" i="20"/>
  <c r="CW55" i="20"/>
  <c r="CW104" i="20" l="1"/>
  <c r="CW69" i="20"/>
  <c r="CW70" i="20" s="1"/>
  <c r="CX68" i="20" s="1"/>
  <c r="CX72" i="20" s="1"/>
  <c r="CW56" i="20"/>
  <c r="CW58" i="20" l="1"/>
  <c r="CW59" i="20" s="1"/>
  <c r="CW61" i="20" s="1"/>
  <c r="CW62" i="20" s="1"/>
  <c r="CW78" i="20" l="1"/>
  <c r="CW79" i="20" s="1"/>
  <c r="CW64" i="20"/>
  <c r="CW80" i="20" l="1"/>
  <c r="CX77" i="20" s="1"/>
  <c r="CX88" i="20" s="1"/>
  <c r="CX47" i="20" s="1"/>
  <c r="CW29" i="26"/>
  <c r="CW31" i="26" s="1"/>
  <c r="CX28" i="26" s="1"/>
  <c r="CX38" i="26" s="1"/>
  <c r="CX82" i="20" l="1"/>
  <c r="CX96" i="20" s="1"/>
  <c r="CX98" i="20" s="1"/>
  <c r="CX48" i="20" s="1"/>
  <c r="CX102" i="20" s="1"/>
  <c r="CX42" i="26"/>
  <c r="CX43" i="26" s="1"/>
  <c r="CX30" i="26" s="1"/>
  <c r="CX32" i="27"/>
  <c r="CX49" i="20" l="1"/>
  <c r="CX53" i="20" s="1"/>
  <c r="CX55" i="20" s="1"/>
  <c r="CX69" i="20" s="1"/>
  <c r="CX70" i="20" s="1"/>
  <c r="CY68" i="20" s="1"/>
  <c r="CY72" i="20" s="1"/>
  <c r="CX23" i="23"/>
  <c r="CX104" i="20"/>
  <c r="CX56" i="20" l="1"/>
  <c r="CX58" i="20" s="1"/>
  <c r="CX78" i="20" s="1"/>
  <c r="CX79" i="20" s="1"/>
  <c r="CX80" i="20" l="1"/>
  <c r="CY77" i="20" s="1"/>
  <c r="CY88" i="20" s="1"/>
  <c r="CY47" i="20" s="1"/>
  <c r="CX29" i="26"/>
  <c r="CX31" i="26" s="1"/>
  <c r="CY28" i="26" s="1"/>
  <c r="CY38" i="26" s="1"/>
  <c r="CX59" i="20"/>
  <c r="CX61" i="20" s="1"/>
  <c r="CX64" i="20" s="1"/>
  <c r="CY82" i="20" l="1"/>
  <c r="CY96" i="20" s="1"/>
  <c r="CY98" i="20" s="1"/>
  <c r="CY48" i="20" s="1"/>
  <c r="CY49" i="20" s="1"/>
  <c r="CY53" i="20" s="1"/>
  <c r="CY42" i="26"/>
  <c r="CY43" i="26" s="1"/>
  <c r="CY30" i="26" s="1"/>
  <c r="CY32" i="27"/>
  <c r="CX62" i="20"/>
  <c r="CY102" i="20"/>
  <c r="CY55" i="20" l="1"/>
  <c r="CY69" i="20" s="1"/>
  <c r="CY70" i="20" s="1"/>
  <c r="CZ68" i="20" s="1"/>
  <c r="CZ72" i="20" s="1"/>
  <c r="CY23" i="23"/>
  <c r="CY104" i="20"/>
  <c r="CY56" i="20" l="1"/>
  <c r="CY58" i="20" s="1"/>
  <c r="CY78" i="20" s="1"/>
  <c r="CY79" i="20" s="1"/>
  <c r="CY80" i="20" l="1"/>
  <c r="CZ77" i="20" s="1"/>
  <c r="CZ82" i="20" s="1"/>
  <c r="CZ96" i="20" s="1"/>
  <c r="CZ98" i="20" s="1"/>
  <c r="CZ48" i="20" s="1"/>
  <c r="CY29" i="26"/>
  <c r="CY31" i="26" s="1"/>
  <c r="CZ28" i="26" s="1"/>
  <c r="CY59" i="20"/>
  <c r="CY61" i="20" s="1"/>
  <c r="CZ88" i="20" l="1"/>
  <c r="CZ47" i="20" s="1"/>
  <c r="CZ49" i="20" s="1"/>
  <c r="CZ53" i="20" s="1"/>
  <c r="CZ38" i="26"/>
  <c r="CY64" i="20"/>
  <c r="CY62" i="20"/>
  <c r="CZ102" i="20"/>
  <c r="CZ42" i="26" l="1"/>
  <c r="CZ43" i="26" s="1"/>
  <c r="CZ30" i="26" s="1"/>
  <c r="CZ32" i="27"/>
  <c r="CZ55" i="20"/>
  <c r="CZ56" i="20" s="1"/>
  <c r="CZ23" i="23"/>
  <c r="CZ104" i="20"/>
  <c r="CZ58" i="20" l="1"/>
  <c r="CZ78" i="20" s="1"/>
  <c r="CZ79" i="20" s="1"/>
  <c r="CZ69" i="20"/>
  <c r="CZ70" i="20" s="1"/>
  <c r="DA68" i="20" s="1"/>
  <c r="DA72" i="20" s="1"/>
  <c r="CZ80" i="20" l="1"/>
  <c r="DA77" i="20" s="1"/>
  <c r="DA88" i="20" s="1"/>
  <c r="DA47" i="20" s="1"/>
  <c r="CZ29" i="26"/>
  <c r="CZ31" i="26" s="1"/>
  <c r="DA28" i="26" s="1"/>
  <c r="DA38" i="26" s="1"/>
  <c r="CZ59" i="20"/>
  <c r="CZ61" i="20" s="1"/>
  <c r="CZ62" i="20" s="1"/>
  <c r="DA82" i="20" l="1"/>
  <c r="DA96" i="20" s="1"/>
  <c r="DA98" i="20" s="1"/>
  <c r="DA48" i="20" s="1"/>
  <c r="DA49" i="20" s="1"/>
  <c r="DA53" i="20" s="1"/>
  <c r="DA42" i="26"/>
  <c r="DA43" i="26" s="1"/>
  <c r="DA30" i="26" s="1"/>
  <c r="DA32" i="27"/>
  <c r="CZ64" i="20"/>
  <c r="DA102" i="20"/>
  <c r="DA55" i="20" l="1"/>
  <c r="DA56" i="20" s="1"/>
  <c r="DA23" i="23"/>
  <c r="DA104" i="20"/>
  <c r="DA58" i="20" l="1"/>
  <c r="DA78" i="20" s="1"/>
  <c r="DA79" i="20" s="1"/>
  <c r="DA69" i="20"/>
  <c r="DA70" i="20" s="1"/>
  <c r="DB68" i="20" s="1"/>
  <c r="DB72" i="20" s="1"/>
  <c r="DA80" i="20" l="1"/>
  <c r="DB77" i="20" s="1"/>
  <c r="DB88" i="20" s="1"/>
  <c r="DB47" i="20" s="1"/>
  <c r="DA29" i="26"/>
  <c r="DA31" i="26" s="1"/>
  <c r="DB28" i="26" s="1"/>
  <c r="DA59" i="20"/>
  <c r="DB82" i="20" l="1"/>
  <c r="DB96" i="20" s="1"/>
  <c r="DB98" i="20" s="1"/>
  <c r="DB48" i="20" s="1"/>
  <c r="DB102" i="20" s="1"/>
  <c r="DB38" i="26"/>
  <c r="DA61" i="20"/>
  <c r="DA64" i="20" s="1"/>
  <c r="DB49" i="20" l="1"/>
  <c r="DB53" i="20" s="1"/>
  <c r="DB55" i="20" s="1"/>
  <c r="DB69" i="20" s="1"/>
  <c r="DB70" i="20" s="1"/>
  <c r="DC68" i="20" s="1"/>
  <c r="DC72" i="20" s="1"/>
  <c r="DB42" i="26"/>
  <c r="DB43" i="26" s="1"/>
  <c r="DB30" i="26" s="1"/>
  <c r="DB32" i="27"/>
  <c r="DA62" i="20"/>
  <c r="DB23" i="23"/>
  <c r="DB104" i="20"/>
  <c r="DB56" i="20" l="1"/>
  <c r="DB58" i="20" l="1"/>
  <c r="DB78" i="20" s="1"/>
  <c r="DB79" i="20" l="1"/>
  <c r="DB59" i="20"/>
  <c r="DB80" i="20" l="1"/>
  <c r="DC77" i="20" s="1"/>
  <c r="DC82" i="20" s="1"/>
  <c r="DC96" i="20" s="1"/>
  <c r="DC98" i="20" s="1"/>
  <c r="DC48" i="20" s="1"/>
  <c r="DB29" i="26"/>
  <c r="DB31" i="26" s="1"/>
  <c r="DC28" i="26" s="1"/>
  <c r="DC38" i="26" s="1"/>
  <c r="DB61" i="20"/>
  <c r="DB64" i="20" s="1"/>
  <c r="DC88" i="20" l="1"/>
  <c r="DC47" i="20" s="1"/>
  <c r="DC42" i="26"/>
  <c r="DC43" i="26" s="1"/>
  <c r="DC30" i="26" s="1"/>
  <c r="DC32" i="27"/>
  <c r="DB62" i="20"/>
  <c r="DC102" i="20"/>
  <c r="DC49" i="20"/>
  <c r="DC53" i="20" s="1"/>
  <c r="DC55" i="20" l="1"/>
  <c r="DC69" i="20" s="1"/>
  <c r="DC70" i="20" s="1"/>
  <c r="DD68" i="20" s="1"/>
  <c r="DD72" i="20" s="1"/>
  <c r="DC23" i="23"/>
  <c r="DC104" i="20"/>
  <c r="DC56" i="20" l="1"/>
  <c r="DC58" i="20" l="1"/>
  <c r="DC78" i="20" s="1"/>
  <c r="DC79" i="20" s="1"/>
  <c r="DC80" i="20" l="1"/>
  <c r="DD77" i="20" s="1"/>
  <c r="DD82" i="20" s="1"/>
  <c r="DD96" i="20" s="1"/>
  <c r="DD98" i="20" s="1"/>
  <c r="DD48" i="20" s="1"/>
  <c r="DC29" i="26"/>
  <c r="DC31" i="26" s="1"/>
  <c r="DD28" i="26" s="1"/>
  <c r="DC59" i="20"/>
  <c r="DC61" i="20" s="1"/>
  <c r="DC64" i="20" s="1"/>
  <c r="DD88" i="20"/>
  <c r="DD47" i="20" s="1"/>
  <c r="DD38" i="26" l="1"/>
  <c r="DD102" i="20"/>
  <c r="DD49" i="20"/>
  <c r="DD53" i="20" s="1"/>
  <c r="DC62" i="20"/>
  <c r="DD42" i="26" l="1"/>
  <c r="DD43" i="26" s="1"/>
  <c r="DD30" i="26" s="1"/>
  <c r="DD32" i="27"/>
  <c r="DD55" i="20"/>
  <c r="DD56" i="20" s="1"/>
  <c r="DD23" i="23"/>
  <c r="DD104" i="20"/>
  <c r="DD58" i="20" l="1"/>
  <c r="DD78" i="20" s="1"/>
  <c r="DD79" i="20" s="1"/>
  <c r="DD69" i="20"/>
  <c r="DD70" i="20" s="1"/>
  <c r="DE68" i="20" s="1"/>
  <c r="DE72" i="20" s="1"/>
  <c r="DD80" i="20" l="1"/>
  <c r="DE77" i="20" s="1"/>
  <c r="DE82" i="20" s="1"/>
  <c r="DE96" i="20" s="1"/>
  <c r="DE98" i="20" s="1"/>
  <c r="DE48" i="20" s="1"/>
  <c r="DD29" i="26"/>
  <c r="DD31" i="26" s="1"/>
  <c r="DE28" i="26" s="1"/>
  <c r="DE38" i="26" s="1"/>
  <c r="DD59" i="20"/>
  <c r="DD61" i="20" s="1"/>
  <c r="DD62" i="20" s="1"/>
  <c r="DE88" i="20" l="1"/>
  <c r="DE47" i="20" s="1"/>
  <c r="DE49" i="20" s="1"/>
  <c r="DE53" i="20" s="1"/>
  <c r="DE42" i="26"/>
  <c r="DE43" i="26" s="1"/>
  <c r="DE30" i="26" s="1"/>
  <c r="DE32" i="27"/>
  <c r="DE102" i="20"/>
  <c r="DD64" i="20"/>
  <c r="DE23" i="23" l="1"/>
  <c r="DE104" i="20"/>
  <c r="DE55" i="20"/>
  <c r="DE56" i="20" s="1"/>
  <c r="DE58" i="20" l="1"/>
  <c r="DE78" i="20" s="1"/>
  <c r="DE79" i="20" s="1"/>
  <c r="DE69" i="20"/>
  <c r="DE70" i="20" s="1"/>
  <c r="DF68" i="20" s="1"/>
  <c r="DE80" i="20" l="1"/>
  <c r="DF77" i="20" s="1"/>
  <c r="DF88" i="20" s="1"/>
  <c r="DF47" i="20" s="1"/>
  <c r="DE29" i="26"/>
  <c r="DE31" i="26" s="1"/>
  <c r="DF28" i="26" s="1"/>
  <c r="DE59" i="20"/>
  <c r="DE61" i="20" s="1"/>
  <c r="DE62" i="20" s="1"/>
  <c r="DF72" i="20"/>
  <c r="DF82" i="20"/>
  <c r="DF96" i="20" s="1"/>
  <c r="DF98" i="20" s="1"/>
  <c r="DF48" i="20" s="1"/>
  <c r="DF38" i="26" l="1"/>
  <c r="DE64" i="20"/>
  <c r="DF102" i="20"/>
  <c r="DF49" i="20"/>
  <c r="DF53" i="20" s="1"/>
  <c r="DF55" i="20" s="1"/>
  <c r="DF42" i="26" l="1"/>
  <c r="DF43" i="26" s="1"/>
  <c r="DF30" i="26" s="1"/>
  <c r="DF32" i="27"/>
  <c r="DF56" i="20"/>
  <c r="DF69" i="20"/>
  <c r="DF70" i="20" s="1"/>
  <c r="DG68" i="20" s="1"/>
  <c r="DF23" i="23"/>
  <c r="DF104" i="20"/>
  <c r="DG72" i="20" l="1"/>
  <c r="DF58" i="20"/>
  <c r="DF78" i="20" s="1"/>
  <c r="DF59" i="20" l="1"/>
  <c r="DF79" i="20"/>
  <c r="DF80" i="20" l="1"/>
  <c r="DG77" i="20" s="1"/>
  <c r="DG88" i="20" s="1"/>
  <c r="DG47" i="20" s="1"/>
  <c r="DF29" i="26"/>
  <c r="DF31" i="26" s="1"/>
  <c r="DG28" i="26" s="1"/>
  <c r="DG38" i="26" s="1"/>
  <c r="DF61" i="20"/>
  <c r="DF64" i="20" s="1"/>
  <c r="DG82" i="20" l="1"/>
  <c r="DG96" i="20" s="1"/>
  <c r="DG98" i="20" s="1"/>
  <c r="DG48" i="20" s="1"/>
  <c r="DG49" i="20" s="1"/>
  <c r="DG53" i="20" s="1"/>
  <c r="DG55" i="20" s="1"/>
  <c r="DG42" i="26"/>
  <c r="DG43" i="26" s="1"/>
  <c r="DG30" i="26" s="1"/>
  <c r="DG32" i="27"/>
  <c r="DF62" i="20"/>
  <c r="DG102" i="20"/>
  <c r="DG56" i="20" l="1"/>
  <c r="DG69" i="20"/>
  <c r="DG70" i="20" s="1"/>
  <c r="DH68" i="20" s="1"/>
  <c r="DG23" i="23"/>
  <c r="DG104" i="20"/>
  <c r="DH72" i="20" l="1"/>
  <c r="DG58" i="20"/>
  <c r="DG59" i="20" s="1"/>
  <c r="DG61" i="20" l="1"/>
  <c r="DG62" i="20" s="1"/>
  <c r="DG78" i="20"/>
  <c r="DG79" i="20" s="1"/>
  <c r="DG80" i="20" l="1"/>
  <c r="DH77" i="20" s="1"/>
  <c r="DH88" i="20" s="1"/>
  <c r="DH47" i="20" s="1"/>
  <c r="DG29" i="26"/>
  <c r="DG31" i="26" s="1"/>
  <c r="DH28" i="26" s="1"/>
  <c r="DH38" i="26" s="1"/>
  <c r="DG64" i="20"/>
  <c r="DH42" i="26" l="1"/>
  <c r="DH43" i="26" s="1"/>
  <c r="DH30" i="26" s="1"/>
  <c r="DH32" i="27"/>
  <c r="DH82" i="20"/>
  <c r="DH96" i="20" s="1"/>
  <c r="DH98" i="20" s="1"/>
  <c r="DH48" i="20" s="1"/>
  <c r="DH102" i="20" s="1"/>
  <c r="DH49" i="20" l="1"/>
  <c r="DH53" i="20" s="1"/>
  <c r="DH55" i="20" s="1"/>
  <c r="DH69" i="20" s="1"/>
  <c r="DH70" i="20" s="1"/>
  <c r="DI68" i="20" s="1"/>
  <c r="DH23" i="23"/>
  <c r="DH104" i="20"/>
  <c r="DH56" i="20" l="1"/>
  <c r="DH58" i="20" s="1"/>
  <c r="DH59" i="20" s="1"/>
  <c r="DI72" i="20"/>
  <c r="DH61" i="20" l="1"/>
  <c r="DH62" i="20" s="1"/>
  <c r="DH78" i="20"/>
  <c r="DH79" i="20" s="1"/>
  <c r="DH80" i="20" l="1"/>
  <c r="DI77" i="20" s="1"/>
  <c r="DI88" i="20" s="1"/>
  <c r="DI47" i="20" s="1"/>
  <c r="DH29" i="26"/>
  <c r="DH31" i="26" s="1"/>
  <c r="DI28" i="26" s="1"/>
  <c r="DI38" i="26" s="1"/>
  <c r="DH64" i="20"/>
  <c r="DI82" i="20" l="1"/>
  <c r="DI96" i="20" s="1"/>
  <c r="DI98" i="20" s="1"/>
  <c r="DI48" i="20" s="1"/>
  <c r="DI49" i="20" s="1"/>
  <c r="DI53" i="20" s="1"/>
  <c r="DI55" i="20" s="1"/>
  <c r="DI69" i="20" s="1"/>
  <c r="DI70" i="20" s="1"/>
  <c r="DJ68" i="20" s="1"/>
  <c r="DI42" i="26"/>
  <c r="DI43" i="26" s="1"/>
  <c r="DI30" i="26" s="1"/>
  <c r="DI32" i="27"/>
  <c r="DI102" i="20" l="1"/>
  <c r="DI23" i="23" s="1"/>
  <c r="DI56" i="20"/>
  <c r="DI58" i="20" s="1"/>
  <c r="DJ72" i="20"/>
  <c r="DI104" i="20" l="1"/>
  <c r="DI78" i="20"/>
  <c r="DI79" i="20" s="1"/>
  <c r="DI59" i="20"/>
  <c r="DI61" i="20" s="1"/>
  <c r="DI62" i="20" s="1"/>
  <c r="DI80" i="20" l="1"/>
  <c r="DJ77" i="20" s="1"/>
  <c r="DJ88" i="20" s="1"/>
  <c r="DJ47" i="20" s="1"/>
  <c r="DI29" i="26"/>
  <c r="DI31" i="26" s="1"/>
  <c r="DJ28" i="26" s="1"/>
  <c r="DJ38" i="26" s="1"/>
  <c r="DI64" i="20"/>
  <c r="DJ42" i="26" l="1"/>
  <c r="DJ43" i="26" s="1"/>
  <c r="DJ30" i="26" s="1"/>
  <c r="DJ32" i="27"/>
  <c r="DJ82" i="20"/>
  <c r="DJ96" i="20" s="1"/>
  <c r="DJ98" i="20" s="1"/>
  <c r="DJ48" i="20" s="1"/>
  <c r="DJ49" i="20" s="1"/>
  <c r="DJ53" i="20" s="1"/>
  <c r="DJ55" i="20" s="1"/>
  <c r="DJ69" i="20" s="1"/>
  <c r="DJ70" i="20" s="1"/>
  <c r="DK68" i="20" s="1"/>
  <c r="DK72" i="20" s="1"/>
  <c r="DJ102" i="20" l="1"/>
  <c r="DJ23" i="23" s="1"/>
  <c r="DJ56" i="20"/>
  <c r="DJ58" i="20" s="1"/>
  <c r="DJ59" i="20" s="1"/>
  <c r="DJ61" i="20" s="1"/>
  <c r="DJ62" i="20" s="1"/>
  <c r="DJ104" i="20" l="1"/>
  <c r="DJ78" i="20"/>
  <c r="DJ79" i="20" s="1"/>
  <c r="DJ64" i="20"/>
  <c r="DJ80" i="20" l="1"/>
  <c r="DK77" i="20" s="1"/>
  <c r="DK82" i="20" s="1"/>
  <c r="DK96" i="20" s="1"/>
  <c r="DK98" i="20" s="1"/>
  <c r="DK48" i="20" s="1"/>
  <c r="DJ29" i="26"/>
  <c r="DJ31" i="26" s="1"/>
  <c r="DK28" i="26" s="1"/>
  <c r="DK38" i="26" s="1"/>
  <c r="DK88" i="20" l="1"/>
  <c r="DK47" i="20" s="1"/>
  <c r="DK49" i="20" s="1"/>
  <c r="DK53" i="20" s="1"/>
  <c r="DK42" i="26"/>
  <c r="DK43" i="26" s="1"/>
  <c r="DK30" i="26" s="1"/>
  <c r="DK32" i="27"/>
  <c r="DK102" i="20"/>
  <c r="DK23" i="23" l="1"/>
  <c r="DK104" i="20"/>
  <c r="DK55" i="20"/>
  <c r="DK56" i="20" s="1"/>
  <c r="DK58" i="20" l="1"/>
  <c r="DK78" i="20" s="1"/>
  <c r="DK69" i="20"/>
  <c r="DK70" i="20" s="1"/>
  <c r="DL68" i="20" s="1"/>
  <c r="DL72" i="20" s="1"/>
  <c r="DK59" i="20" l="1"/>
  <c r="DK61" i="20" s="1"/>
  <c r="DK64" i="20" s="1"/>
  <c r="DK79" i="20"/>
  <c r="DK80" i="20" l="1"/>
  <c r="DL77" i="20" s="1"/>
  <c r="DL82" i="20" s="1"/>
  <c r="DL96" i="20" s="1"/>
  <c r="DL98" i="20" s="1"/>
  <c r="DL48" i="20" s="1"/>
  <c r="DK29" i="26"/>
  <c r="DK31" i="26" s="1"/>
  <c r="DL28" i="26" s="1"/>
  <c r="DL38" i="26" s="1"/>
  <c r="DK62" i="20"/>
  <c r="DL88" i="20" l="1"/>
  <c r="DL47" i="20" s="1"/>
  <c r="DL42" i="26"/>
  <c r="DL43" i="26" s="1"/>
  <c r="DL30" i="26" s="1"/>
  <c r="DL32" i="27"/>
  <c r="DL102" i="20"/>
  <c r="DL49" i="20"/>
  <c r="DL53" i="20" s="1"/>
  <c r="DL55" i="20" l="1"/>
  <c r="DL69" i="20" s="1"/>
  <c r="DL70" i="20" s="1"/>
  <c r="DM68" i="20" s="1"/>
  <c r="DM72" i="20" s="1"/>
  <c r="DL23" i="23"/>
  <c r="DL104" i="20"/>
  <c r="DL56" i="20" l="1"/>
  <c r="DL58" i="20" s="1"/>
  <c r="DL78" i="20" s="1"/>
  <c r="DL79" i="20" s="1"/>
  <c r="DL80" i="20" l="1"/>
  <c r="DM77" i="20" s="1"/>
  <c r="DM82" i="20" s="1"/>
  <c r="DM96" i="20" s="1"/>
  <c r="DM98" i="20" s="1"/>
  <c r="DM48" i="20" s="1"/>
  <c r="DL29" i="26"/>
  <c r="DL31" i="26" s="1"/>
  <c r="DM28" i="26" s="1"/>
  <c r="DL59" i="20"/>
  <c r="DL61" i="20" s="1"/>
  <c r="DL64" i="20" s="1"/>
  <c r="DM88" i="20"/>
  <c r="DM47" i="20" s="1"/>
  <c r="DM38" i="26" l="1"/>
  <c r="DL62" i="20"/>
  <c r="DM102" i="20"/>
  <c r="DM49" i="20"/>
  <c r="DM53" i="20" s="1"/>
  <c r="DM42" i="26" l="1"/>
  <c r="DM43" i="26" s="1"/>
  <c r="DM30" i="26" s="1"/>
  <c r="DM32" i="27"/>
  <c r="DM55" i="20"/>
  <c r="DM56" i="20" s="1"/>
  <c r="DM23" i="23"/>
  <c r="DM104" i="20"/>
  <c r="DM58" i="20" l="1"/>
  <c r="DM78" i="20" s="1"/>
  <c r="DM79" i="20" s="1"/>
  <c r="DM69" i="20"/>
  <c r="DM70" i="20" s="1"/>
  <c r="DN68" i="20" s="1"/>
  <c r="DN72" i="20" s="1"/>
  <c r="DM80" i="20" l="1"/>
  <c r="DN77" i="20" s="1"/>
  <c r="DN88" i="20" s="1"/>
  <c r="DN47" i="20" s="1"/>
  <c r="DM29" i="26"/>
  <c r="DM31" i="26" s="1"/>
  <c r="DN28" i="26" s="1"/>
  <c r="DN38" i="26" s="1"/>
  <c r="DM59" i="20"/>
  <c r="DM61" i="20" s="1"/>
  <c r="DM62" i="20" s="1"/>
  <c r="DN82" i="20"/>
  <c r="DN96" i="20" s="1"/>
  <c r="DN98" i="20" s="1"/>
  <c r="DN48" i="20" s="1"/>
  <c r="DN42" i="26" l="1"/>
  <c r="DN43" i="26" s="1"/>
  <c r="DN30" i="26" s="1"/>
  <c r="DN32" i="27"/>
  <c r="DM64" i="20"/>
  <c r="DN102" i="20"/>
  <c r="DN49" i="20"/>
  <c r="DN53" i="20" s="1"/>
  <c r="DN55" i="20" l="1"/>
  <c r="DN69" i="20" s="1"/>
  <c r="DN70" i="20" s="1"/>
  <c r="DO68" i="20" s="1"/>
  <c r="DO72" i="20" s="1"/>
  <c r="DN23" i="23"/>
  <c r="DN104" i="20"/>
  <c r="DN56" i="20" l="1"/>
  <c r="DN58" i="20" l="1"/>
  <c r="DN78" i="20" s="1"/>
  <c r="DN59" i="20" l="1"/>
  <c r="DN61" i="20" s="1"/>
  <c r="DN64" i="20" s="1"/>
  <c r="DN79" i="20"/>
  <c r="DN80" i="20" l="1"/>
  <c r="DO77" i="20" s="1"/>
  <c r="DO88" i="20" s="1"/>
  <c r="DO47" i="20" s="1"/>
  <c r="DN29" i="26"/>
  <c r="DN31" i="26" s="1"/>
  <c r="DO28" i="26" s="1"/>
  <c r="DO38" i="26" s="1"/>
  <c r="DN62" i="20"/>
  <c r="DO42" i="26" l="1"/>
  <c r="DO43" i="26" s="1"/>
  <c r="DO30" i="26" s="1"/>
  <c r="DO32" i="27"/>
  <c r="DO82" i="20"/>
  <c r="DO96" i="20" s="1"/>
  <c r="DO98" i="20" s="1"/>
  <c r="DO48" i="20" s="1"/>
  <c r="DO49" i="20" s="1"/>
  <c r="DO53" i="20" s="1"/>
  <c r="DO102" i="20" l="1"/>
  <c r="DO23" i="23" s="1"/>
  <c r="DO55" i="20"/>
  <c r="DO69" i="20" s="1"/>
  <c r="DO70" i="20" s="1"/>
  <c r="DP68" i="20" s="1"/>
  <c r="DP72" i="20" s="1"/>
  <c r="DO104" i="20" l="1"/>
  <c r="DO56" i="20"/>
  <c r="DO58" i="20" s="1"/>
  <c r="DO78" i="20" s="1"/>
  <c r="DO79" i="20" s="1"/>
  <c r="DO80" i="20" l="1"/>
  <c r="DP77" i="20" s="1"/>
  <c r="DP88" i="20" s="1"/>
  <c r="DP47" i="20" s="1"/>
  <c r="DO29" i="26"/>
  <c r="DO31" i="26" s="1"/>
  <c r="DP28" i="26" s="1"/>
  <c r="DP38" i="26" s="1"/>
  <c r="DO59" i="20"/>
  <c r="DO61" i="20" s="1"/>
  <c r="DO64" i="20" s="1"/>
  <c r="DP82" i="20"/>
  <c r="DP96" i="20" s="1"/>
  <c r="DP98" i="20" s="1"/>
  <c r="DP48" i="20" s="1"/>
  <c r="DP42" i="26" l="1"/>
  <c r="DP43" i="26" s="1"/>
  <c r="DP30" i="26" s="1"/>
  <c r="DP32" i="27"/>
  <c r="DO62" i="20"/>
  <c r="DP102" i="20"/>
  <c r="DP49" i="20"/>
  <c r="DP53" i="20" s="1"/>
  <c r="DP55" i="20" s="1"/>
  <c r="DP56" i="20" l="1"/>
  <c r="DP69" i="20"/>
  <c r="DP70" i="20" s="1"/>
  <c r="DQ68" i="20" s="1"/>
  <c r="DQ72" i="20" s="1"/>
  <c r="DP23" i="23"/>
  <c r="DP104" i="20"/>
  <c r="DP58" i="20" l="1"/>
  <c r="DP59" i="20" s="1"/>
  <c r="DP61" i="20" s="1"/>
  <c r="DP62" i="20" s="1"/>
  <c r="DP78" i="20" l="1"/>
  <c r="DP79" i="20" s="1"/>
  <c r="DP64" i="20"/>
  <c r="DP80" i="20" l="1"/>
  <c r="DQ77" i="20" s="1"/>
  <c r="DQ82" i="20" s="1"/>
  <c r="DQ96" i="20" s="1"/>
  <c r="DQ98" i="20" s="1"/>
  <c r="DQ48" i="20" s="1"/>
  <c r="DP29" i="26"/>
  <c r="DP31" i="26" s="1"/>
  <c r="DQ28" i="26" s="1"/>
  <c r="DQ38" i="26" s="1"/>
  <c r="DQ88" i="20" l="1"/>
  <c r="DQ47" i="20" s="1"/>
  <c r="DQ49" i="20" s="1"/>
  <c r="DQ53" i="20" s="1"/>
  <c r="DQ42" i="26"/>
  <c r="DQ43" i="26" s="1"/>
  <c r="DQ30" i="26" s="1"/>
  <c r="DQ32" i="27"/>
  <c r="DQ102" i="20"/>
  <c r="DQ23" i="23" l="1"/>
  <c r="DQ104" i="20"/>
  <c r="DQ55" i="20"/>
  <c r="DQ56" i="20" s="1"/>
  <c r="DQ58" i="20" l="1"/>
  <c r="DQ78" i="20" s="1"/>
  <c r="DQ69" i="20"/>
  <c r="DQ70" i="20" s="1"/>
  <c r="DR68" i="20" s="1"/>
  <c r="DR72" i="20" s="1"/>
  <c r="DQ59" i="20" l="1"/>
  <c r="DQ61" i="20" s="1"/>
  <c r="DQ64" i="20" s="1"/>
  <c r="DQ79" i="20"/>
  <c r="DQ80" i="20" l="1"/>
  <c r="DR77" i="20" s="1"/>
  <c r="DR88" i="20" s="1"/>
  <c r="DR47" i="20" s="1"/>
  <c r="DQ29" i="26"/>
  <c r="DQ31" i="26" s="1"/>
  <c r="DR28" i="26" s="1"/>
  <c r="DR38" i="26" s="1"/>
  <c r="DQ62" i="20"/>
  <c r="DR82" i="20" l="1"/>
  <c r="DR96" i="20" s="1"/>
  <c r="DR98" i="20" s="1"/>
  <c r="DR48" i="20" s="1"/>
  <c r="DR49" i="20" s="1"/>
  <c r="DR53" i="20" s="1"/>
  <c r="DR42" i="26"/>
  <c r="DR43" i="26" s="1"/>
  <c r="DR30" i="26" s="1"/>
  <c r="DR32" i="27"/>
  <c r="DR102" i="20"/>
  <c r="DR23" i="23" l="1"/>
  <c r="DR104" i="20"/>
  <c r="DR55" i="20"/>
  <c r="DR69" i="20" s="1"/>
  <c r="DR70" i="20" s="1"/>
  <c r="DS68" i="20" s="1"/>
  <c r="DS72" i="20" s="1"/>
  <c r="DR56" i="20" l="1"/>
  <c r="DR58" i="20" s="1"/>
  <c r="DR78" i="20" s="1"/>
  <c r="DR79" i="20" s="1"/>
  <c r="DR80" i="20" l="1"/>
  <c r="DS77" i="20" s="1"/>
  <c r="DS88" i="20" s="1"/>
  <c r="DS47" i="20" s="1"/>
  <c r="DR29" i="26"/>
  <c r="DR31" i="26" s="1"/>
  <c r="DS28" i="26" s="1"/>
  <c r="DS38" i="26" s="1"/>
  <c r="DR59" i="20"/>
  <c r="DR61" i="20" s="1"/>
  <c r="DR64" i="20" s="1"/>
  <c r="DS82" i="20"/>
  <c r="DS96" i="20" s="1"/>
  <c r="DS98" i="20" s="1"/>
  <c r="DS48" i="20" s="1"/>
  <c r="DS42" i="26" l="1"/>
  <c r="DS43" i="26" s="1"/>
  <c r="DS30" i="26" s="1"/>
  <c r="DS32" i="27"/>
  <c r="DR62" i="20"/>
  <c r="DS49" i="20"/>
  <c r="DS53" i="20" s="1"/>
  <c r="DS102" i="20"/>
  <c r="DS23" i="23" l="1"/>
  <c r="DS104" i="20"/>
  <c r="DS55" i="20"/>
  <c r="DS69" i="20" s="1"/>
  <c r="DS70" i="20" s="1"/>
  <c r="DT68" i="20" s="1"/>
  <c r="DT72" i="20" s="1"/>
  <c r="DS56" i="20" l="1"/>
  <c r="DS58" i="20" s="1"/>
  <c r="DS78" i="20" s="1"/>
  <c r="DS79" i="20" s="1"/>
  <c r="DS80" i="20" l="1"/>
  <c r="DT77" i="20" s="1"/>
  <c r="DT82" i="20" s="1"/>
  <c r="DT96" i="20" s="1"/>
  <c r="DT98" i="20" s="1"/>
  <c r="DT48" i="20" s="1"/>
  <c r="DS29" i="26"/>
  <c r="DS31" i="26" s="1"/>
  <c r="DT28" i="26" s="1"/>
  <c r="DS59" i="20"/>
  <c r="DS61" i="20" s="1"/>
  <c r="DS64" i="20" s="1"/>
  <c r="DT88" i="20" l="1"/>
  <c r="DT47" i="20" s="1"/>
  <c r="DT49" i="20" s="1"/>
  <c r="DT38" i="26"/>
  <c r="DS62" i="20"/>
  <c r="DT102" i="20"/>
  <c r="DT42" i="26" l="1"/>
  <c r="DT43" i="26" s="1"/>
  <c r="DT30" i="26" s="1"/>
  <c r="DT32" i="27"/>
  <c r="DT23" i="23"/>
  <c r="DT104" i="20"/>
  <c r="DT53" i="20"/>
  <c r="DT55" i="20" l="1"/>
  <c r="DT56" i="20" s="1"/>
  <c r="DT58" i="20" l="1"/>
  <c r="DT59" i="20" s="1"/>
  <c r="DT69" i="20"/>
  <c r="DT61" i="20" l="1"/>
  <c r="DT70" i="20"/>
  <c r="DU68" i="20" s="1"/>
  <c r="DU72" i="20" s="1"/>
  <c r="DT78" i="20"/>
  <c r="DT79" i="20" l="1"/>
  <c r="DT62" i="20"/>
  <c r="DT64" i="20"/>
  <c r="DT80" i="20" l="1"/>
  <c r="DU77" i="20" s="1"/>
  <c r="DU82" i="20" s="1"/>
  <c r="DU96" i="20" s="1"/>
  <c r="DU98" i="20" s="1"/>
  <c r="DU48" i="20" s="1"/>
  <c r="DT29" i="26"/>
  <c r="DT31" i="26" s="1"/>
  <c r="DU28" i="26" s="1"/>
  <c r="DU38" i="26" s="1"/>
  <c r="DU88" i="20" l="1"/>
  <c r="DU47" i="20" s="1"/>
  <c r="DU49" i="20" s="1"/>
  <c r="DU42" i="26"/>
  <c r="DU43" i="26" s="1"/>
  <c r="DU30" i="26" s="1"/>
  <c r="DU32" i="27"/>
  <c r="DU102" i="20"/>
  <c r="DU23" i="23" l="1"/>
  <c r="DU104" i="20"/>
  <c r="DU53" i="20"/>
  <c r="DU55" i="20" l="1"/>
  <c r="DU56" i="20" s="1"/>
  <c r="DU58" i="20" l="1"/>
  <c r="DU59" i="20" s="1"/>
  <c r="DU69" i="20"/>
  <c r="DU61" i="20" l="1"/>
  <c r="DU70" i="20"/>
  <c r="DV68" i="20" s="1"/>
  <c r="DV72" i="20" s="1"/>
  <c r="DU78" i="20"/>
  <c r="DU79" i="20" l="1"/>
  <c r="DU62" i="20"/>
  <c r="DU64" i="20"/>
  <c r="DU80" i="20" l="1"/>
  <c r="DV77" i="20" s="1"/>
  <c r="DV88" i="20" s="1"/>
  <c r="DV47" i="20" s="1"/>
  <c r="DU29" i="26"/>
  <c r="DU31" i="26" s="1"/>
  <c r="DV28" i="26" s="1"/>
  <c r="DV38" i="26" s="1"/>
  <c r="DV82" i="20" l="1"/>
  <c r="DV96" i="20" s="1"/>
  <c r="DV98" i="20" s="1"/>
  <c r="DV48" i="20" s="1"/>
  <c r="DV102" i="20" s="1"/>
  <c r="DV42" i="26"/>
  <c r="DV43" i="26" s="1"/>
  <c r="DV30" i="26" s="1"/>
  <c r="DV32" i="27"/>
  <c r="DV49" i="20" l="1"/>
  <c r="DV53" i="20" s="1"/>
  <c r="DV23" i="23"/>
  <c r="DV104" i="20"/>
  <c r="DV55" i="20" l="1"/>
  <c r="DV56" i="20" s="1"/>
  <c r="DV58" i="20" l="1"/>
  <c r="DV69" i="20"/>
  <c r="DV78" i="20" l="1"/>
  <c r="DV70" i="20"/>
  <c r="DW68" i="20" s="1"/>
  <c r="DW72" i="20" s="1"/>
  <c r="DV59" i="20"/>
  <c r="DV61" i="20" l="1"/>
  <c r="DV62" i="20" s="1"/>
  <c r="DV79" i="20"/>
  <c r="DV80" i="20" l="1"/>
  <c r="DW77" i="20" s="1"/>
  <c r="DW82" i="20" s="1"/>
  <c r="DW96" i="20" s="1"/>
  <c r="DW98" i="20" s="1"/>
  <c r="DW48" i="20" s="1"/>
  <c r="DV29" i="26"/>
  <c r="DV31" i="26" s="1"/>
  <c r="DW28" i="26" s="1"/>
  <c r="DW38" i="26" s="1"/>
  <c r="DV64" i="20"/>
  <c r="DW88" i="20" l="1"/>
  <c r="DW47" i="20" s="1"/>
  <c r="DW42" i="26"/>
  <c r="DW43" i="26" s="1"/>
  <c r="DW30" i="26" s="1"/>
  <c r="DW32" i="27"/>
  <c r="DW102" i="20"/>
  <c r="DW49" i="20"/>
  <c r="DW53" i="20" l="1"/>
  <c r="DW23" i="23"/>
  <c r="DW104" i="20"/>
  <c r="DW55" i="20" l="1"/>
  <c r="DW56" i="20" s="1"/>
  <c r="DW58" i="20" l="1"/>
  <c r="DW59" i="20" s="1"/>
  <c r="DW69" i="20"/>
  <c r="DW61" i="20" l="1"/>
  <c r="DW62" i="20" s="1"/>
  <c r="DW70" i="20"/>
  <c r="DX68" i="20" s="1"/>
  <c r="DX72" i="20" s="1"/>
  <c r="DW78" i="20"/>
  <c r="DW79" i="20" l="1"/>
  <c r="DW64" i="20"/>
  <c r="DW80" i="20" l="1"/>
  <c r="DX77" i="20" s="1"/>
  <c r="DX82" i="20" s="1"/>
  <c r="DX96" i="20" s="1"/>
  <c r="DX98" i="20" s="1"/>
  <c r="DX48" i="20" s="1"/>
  <c r="DW29" i="26"/>
  <c r="DW31" i="26" s="1"/>
  <c r="DX28" i="26" s="1"/>
  <c r="DX38" i="26" s="1"/>
  <c r="DX88" i="20" l="1"/>
  <c r="DX47" i="20" s="1"/>
  <c r="DX42" i="26"/>
  <c r="DX43" i="26" s="1"/>
  <c r="DX30" i="26" s="1"/>
  <c r="DX32" i="27"/>
  <c r="DX102" i="20"/>
  <c r="DX49" i="20"/>
  <c r="DX53" i="20" l="1"/>
  <c r="DX23" i="23"/>
  <c r="DX104" i="20"/>
  <c r="DX55" i="20" l="1"/>
  <c r="DX56" i="20" s="1"/>
  <c r="DX58" i="20" l="1"/>
  <c r="DX59" i="20" s="1"/>
  <c r="DX69" i="20"/>
  <c r="DX70" i="20" l="1"/>
  <c r="DY68" i="20" s="1"/>
  <c r="DX78" i="20"/>
  <c r="DX61" i="20"/>
  <c r="DX79" i="20" l="1"/>
  <c r="DX62" i="20"/>
  <c r="DX64" i="20"/>
  <c r="DY72" i="20"/>
  <c r="DX80" i="20" l="1"/>
  <c r="DY77" i="20" s="1"/>
  <c r="DY88" i="20" s="1"/>
  <c r="DX29" i="26"/>
  <c r="DX31" i="26" s="1"/>
  <c r="DY28" i="26" s="1"/>
  <c r="DY82" i="20" l="1"/>
  <c r="DY96" i="20" s="1"/>
  <c r="DY38" i="26"/>
  <c r="I96" i="20"/>
  <c r="DY98" i="20"/>
  <c r="DY47" i="20"/>
  <c r="I88" i="20"/>
  <c r="DY32" i="27" l="1"/>
  <c r="DY42" i="26"/>
  <c r="I38" i="26"/>
  <c r="I47" i="20"/>
  <c r="I98" i="20"/>
  <c r="DY48" i="20"/>
  <c r="I48" i="20" s="1"/>
  <c r="DY43" i="26" l="1"/>
  <c r="I42" i="26"/>
  <c r="I32" i="27"/>
  <c r="DY49" i="20"/>
  <c r="DY102" i="20"/>
  <c r="DY30" i="26" l="1"/>
  <c r="I30" i="26" s="1"/>
  <c r="I43" i="26"/>
  <c r="DY23" i="23"/>
  <c r="I23" i="23" s="1"/>
  <c r="DY104" i="20"/>
  <c r="I104" i="20" s="1"/>
  <c r="I102" i="20"/>
  <c r="DY53" i="20"/>
  <c r="I49" i="20"/>
  <c r="DY55" i="20" l="1"/>
  <c r="DY56" i="20" s="1"/>
  <c r="I53" i="20"/>
  <c r="J24" i="23"/>
  <c r="J25" i="23" l="1"/>
  <c r="K22" i="23" s="1"/>
  <c r="K24" i="23" s="1"/>
  <c r="K29" i="27" s="1"/>
  <c r="K30" i="27" s="1"/>
  <c r="K33" i="27" s="1"/>
  <c r="J29" i="27"/>
  <c r="DY58" i="20"/>
  <c r="DY59" i="20" s="1"/>
  <c r="I56" i="20"/>
  <c r="DY69" i="20"/>
  <c r="I55" i="20"/>
  <c r="K25" i="23" l="1"/>
  <c r="L22" i="23" s="1"/>
  <c r="K35" i="23"/>
  <c r="J30" i="27"/>
  <c r="J33" i="27" s="1"/>
  <c r="J35" i="23" s="1"/>
  <c r="L24" i="23"/>
  <c r="DY61" i="20"/>
  <c r="I59" i="20"/>
  <c r="I69" i="20"/>
  <c r="DY70" i="20"/>
  <c r="DY78" i="20"/>
  <c r="I58" i="20"/>
  <c r="J36" i="23" l="1"/>
  <c r="K36" i="23" s="1"/>
  <c r="K38" i="23" s="1"/>
  <c r="K41" i="23" s="1"/>
  <c r="L25" i="23"/>
  <c r="M22" i="23" s="1"/>
  <c r="M24" i="23" s="1"/>
  <c r="L29" i="27"/>
  <c r="I61" i="20"/>
  <c r="DY64" i="20"/>
  <c r="I64" i="20" s="1"/>
  <c r="I65" i="20" s="1"/>
  <c r="I78" i="20"/>
  <c r="DY79" i="20"/>
  <c r="DY62" i="20"/>
  <c r="I62" i="20" s="1"/>
  <c r="K35" i="27" l="1"/>
  <c r="K45" i="23"/>
  <c r="J38" i="23"/>
  <c r="J41" i="23" s="1"/>
  <c r="L30" i="27"/>
  <c r="L33" i="27" s="1"/>
  <c r="L35" i="23" s="1"/>
  <c r="I79" i="20"/>
  <c r="DY29" i="26"/>
  <c r="M25" i="23"/>
  <c r="N22" i="23" s="1"/>
  <c r="N24" i="23" s="1"/>
  <c r="M29" i="27"/>
  <c r="M30" i="27" s="1"/>
  <c r="M33" i="27" s="1"/>
  <c r="DY80" i="20"/>
  <c r="K36" i="27" l="1"/>
  <c r="J35" i="27"/>
  <c r="J36" i="27" s="1"/>
  <c r="J37" i="27" s="1"/>
  <c r="J45" i="23"/>
  <c r="M35" i="23"/>
  <c r="L36" i="23"/>
  <c r="L38" i="23" s="1"/>
  <c r="L41" i="23" s="1"/>
  <c r="N25" i="23"/>
  <c r="O22" i="23" s="1"/>
  <c r="O24" i="23" s="1"/>
  <c r="N29" i="27"/>
  <c r="N30" i="27" s="1"/>
  <c r="I29" i="26"/>
  <c r="I32" i="26" s="1"/>
  <c r="DY31" i="26"/>
  <c r="L35" i="27" l="1"/>
  <c r="L36" i="27" s="1"/>
  <c r="L45" i="23"/>
  <c r="J50" i="23"/>
  <c r="K44" i="23" s="1"/>
  <c r="K49" i="23"/>
  <c r="L49" i="23"/>
  <c r="M49" i="23"/>
  <c r="K37" i="27"/>
  <c r="M36" i="23"/>
  <c r="N33" i="27"/>
  <c r="N35" i="23" s="1"/>
  <c r="O25" i="23"/>
  <c r="P22" i="23" s="1"/>
  <c r="P24" i="23" s="1"/>
  <c r="O29" i="27"/>
  <c r="O30" i="27" s="1"/>
  <c r="O33" i="27" s="1"/>
  <c r="K50" i="23" l="1"/>
  <c r="L44" i="23" s="1"/>
  <c r="L50" i="23" s="1"/>
  <c r="M44" i="23" s="1"/>
  <c r="L37" i="27"/>
  <c r="N36" i="23"/>
  <c r="N38" i="23" s="1"/>
  <c r="N41" i="23" s="1"/>
  <c r="O35" i="23"/>
  <c r="M38" i="23"/>
  <c r="M41" i="23" s="1"/>
  <c r="P25" i="23"/>
  <c r="Q22" i="23" s="1"/>
  <c r="Q24" i="23" s="1"/>
  <c r="P29" i="27"/>
  <c r="N45" i="23" l="1"/>
  <c r="N35" i="27"/>
  <c r="N36" i="27" s="1"/>
  <c r="M35" i="27"/>
  <c r="M45" i="23"/>
  <c r="O36" i="23"/>
  <c r="O38" i="23" s="1"/>
  <c r="O41" i="23" s="1"/>
  <c r="P30" i="27"/>
  <c r="Q25" i="23"/>
  <c r="R22" i="23" s="1"/>
  <c r="R24" i="23" s="1"/>
  <c r="Q29" i="27"/>
  <c r="Q30" i="27" s="1"/>
  <c r="Q33" i="27" s="1"/>
  <c r="O35" i="27" l="1"/>
  <c r="O36" i="27" s="1"/>
  <c r="O45" i="23"/>
  <c r="P49" i="23" s="1"/>
  <c r="M36" i="27"/>
  <c r="M37" i="27" s="1"/>
  <c r="N37" i="27" s="1"/>
  <c r="O37" i="27" s="1"/>
  <c r="O49" i="23"/>
  <c r="N49" i="23"/>
  <c r="M50" i="23"/>
  <c r="N44" i="23" s="1"/>
  <c r="Q35" i="23"/>
  <c r="R25" i="23"/>
  <c r="S22" i="23" s="1"/>
  <c r="S24" i="23" s="1"/>
  <c r="R29" i="27"/>
  <c r="R30" i="27" s="1"/>
  <c r="R33" i="27" s="1"/>
  <c r="P33" i="27"/>
  <c r="P35" i="23" s="1"/>
  <c r="N50" i="23" l="1"/>
  <c r="O44" i="23" s="1"/>
  <c r="O50" i="23" s="1"/>
  <c r="P44" i="23" s="1"/>
  <c r="R35" i="23"/>
  <c r="P36" i="23"/>
  <c r="Q36" i="23" s="1"/>
  <c r="S25" i="23"/>
  <c r="T22" i="23" s="1"/>
  <c r="T24" i="23" s="1"/>
  <c r="S29" i="27"/>
  <c r="S30" i="27" s="1"/>
  <c r="R36" i="23" l="1"/>
  <c r="R38" i="23" s="1"/>
  <c r="R41" i="23" s="1"/>
  <c r="P38" i="23"/>
  <c r="P41" i="23" s="1"/>
  <c r="Q38" i="23"/>
  <c r="Q41" i="23" s="1"/>
  <c r="S33" i="27"/>
  <c r="S35" i="23" s="1"/>
  <c r="T25" i="23"/>
  <c r="U22" i="23" s="1"/>
  <c r="U24" i="23" s="1"/>
  <c r="T29" i="27"/>
  <c r="T30" i="27" s="1"/>
  <c r="T33" i="27" s="1"/>
  <c r="Q35" i="27" l="1"/>
  <c r="Q36" i="27" s="1"/>
  <c r="Q45" i="23"/>
  <c r="P35" i="27"/>
  <c r="P45" i="23"/>
  <c r="R35" i="27"/>
  <c r="R36" i="27" s="1"/>
  <c r="R45" i="23"/>
  <c r="T35" i="23"/>
  <c r="S36" i="23"/>
  <c r="U25" i="23"/>
  <c r="V22" i="23" s="1"/>
  <c r="V24" i="23" s="1"/>
  <c r="U29" i="27"/>
  <c r="U30" i="27" s="1"/>
  <c r="U33" i="27" s="1"/>
  <c r="S49" i="23" l="1"/>
  <c r="R49" i="23"/>
  <c r="Q49" i="23"/>
  <c r="P50" i="23"/>
  <c r="Q44" i="23" s="1"/>
  <c r="P36" i="27"/>
  <c r="P37" i="27" s="1"/>
  <c r="Q37" i="27" s="1"/>
  <c r="R37" i="27" s="1"/>
  <c r="T36" i="23"/>
  <c r="T38" i="23" s="1"/>
  <c r="T41" i="23" s="1"/>
  <c r="U35" i="23"/>
  <c r="S38" i="23"/>
  <c r="S41" i="23" s="1"/>
  <c r="V25" i="23"/>
  <c r="W22" i="23" s="1"/>
  <c r="W24" i="23" s="1"/>
  <c r="V29" i="27"/>
  <c r="V30" i="27" s="1"/>
  <c r="Q50" i="23" l="1"/>
  <c r="R44" i="23" s="1"/>
  <c r="R50" i="23" s="1"/>
  <c r="S44" i="23" s="1"/>
  <c r="T35" i="27"/>
  <c r="T36" i="27" s="1"/>
  <c r="T45" i="23"/>
  <c r="S35" i="27"/>
  <c r="S45" i="23"/>
  <c r="U36" i="23"/>
  <c r="W25" i="23"/>
  <c r="X22" i="23" s="1"/>
  <c r="X24" i="23" s="1"/>
  <c r="W29" i="27"/>
  <c r="W30" i="27" s="1"/>
  <c r="W33" i="27" s="1"/>
  <c r="V33" i="27"/>
  <c r="S50" i="23" l="1"/>
  <c r="T44" i="23" s="1"/>
  <c r="U49" i="23"/>
  <c r="T49" i="23"/>
  <c r="S36" i="27"/>
  <c r="S37" i="27" s="1"/>
  <c r="T37" i="27" s="1"/>
  <c r="W35" i="23"/>
  <c r="V35" i="23"/>
  <c r="V36" i="23" s="1"/>
  <c r="U38" i="23"/>
  <c r="U41" i="23" s="1"/>
  <c r="X25" i="23"/>
  <c r="Y22" i="23" s="1"/>
  <c r="Y24" i="23" s="1"/>
  <c r="X29" i="27"/>
  <c r="X30" i="27" s="1"/>
  <c r="T50" i="23" l="1"/>
  <c r="U44" i="23" s="1"/>
  <c r="U35" i="27"/>
  <c r="U45" i="23"/>
  <c r="W36" i="23"/>
  <c r="W38" i="23" s="1"/>
  <c r="W41" i="23" s="1"/>
  <c r="V38" i="23"/>
  <c r="V41" i="23" s="1"/>
  <c r="Y25" i="23"/>
  <c r="Z22" i="23" s="1"/>
  <c r="Z24" i="23" s="1"/>
  <c r="Y29" i="27"/>
  <c r="Y30" i="27" s="1"/>
  <c r="Y33" i="27" s="1"/>
  <c r="X33" i="27"/>
  <c r="V35" i="27" l="1"/>
  <c r="V36" i="27" s="1"/>
  <c r="V45" i="23"/>
  <c r="V49" i="23"/>
  <c r="U36" i="27"/>
  <c r="U37" i="27" s="1"/>
  <c r="W35" i="27"/>
  <c r="W36" i="27" s="1"/>
  <c r="W45" i="23"/>
  <c r="U50" i="23"/>
  <c r="V44" i="23" s="1"/>
  <c r="X35" i="23"/>
  <c r="Y35" i="23"/>
  <c r="Z25" i="23"/>
  <c r="AA22" i="23" s="1"/>
  <c r="AA24" i="23" s="1"/>
  <c r="Z29" i="27"/>
  <c r="Z30" i="27" s="1"/>
  <c r="Z33" i="27" s="1"/>
  <c r="X49" i="23" l="1"/>
  <c r="V50" i="23"/>
  <c r="W44" i="23" s="1"/>
  <c r="W49" i="23"/>
  <c r="V37" i="27"/>
  <c r="W37" i="27" s="1"/>
  <c r="Z35" i="23"/>
  <c r="X36" i="23"/>
  <c r="Y36" i="23" s="1"/>
  <c r="AA25" i="23"/>
  <c r="AB22" i="23" s="1"/>
  <c r="AB24" i="23" s="1"/>
  <c r="AA29" i="27"/>
  <c r="AA30" i="27" s="1"/>
  <c r="AA33" i="27" s="1"/>
  <c r="Z36" i="23" l="1"/>
  <c r="W50" i="23"/>
  <c r="X44" i="23" s="1"/>
  <c r="AA35" i="23"/>
  <c r="AA36" i="23" s="1"/>
  <c r="Z38" i="23"/>
  <c r="Z41" i="23" s="1"/>
  <c r="X38" i="23"/>
  <c r="X41" i="23" s="1"/>
  <c r="Y38" i="23"/>
  <c r="Y41" i="23" s="1"/>
  <c r="AB25" i="23"/>
  <c r="AC22" i="23" s="1"/>
  <c r="AC24" i="23" s="1"/>
  <c r="AB29" i="27"/>
  <c r="AB30" i="27" s="1"/>
  <c r="AB33" i="27" s="1"/>
  <c r="Z35" i="27" l="1"/>
  <c r="Z36" i="27" s="1"/>
  <c r="Z45" i="23"/>
  <c r="Y35" i="27"/>
  <c r="Y36" i="27" s="1"/>
  <c r="Y45" i="23"/>
  <c r="X35" i="27"/>
  <c r="X36" i="27" s="1"/>
  <c r="X37" i="27" s="1"/>
  <c r="X45" i="23"/>
  <c r="X50" i="23" s="1"/>
  <c r="Y44" i="23" s="1"/>
  <c r="AA38" i="23"/>
  <c r="AA41" i="23" s="1"/>
  <c r="AB35" i="23"/>
  <c r="AC25" i="23"/>
  <c r="AD22" i="23" s="1"/>
  <c r="AD24" i="23" s="1"/>
  <c r="AC29" i="27"/>
  <c r="AC30" i="27" s="1"/>
  <c r="AC33" i="27" s="1"/>
  <c r="AA35" i="27" l="1"/>
  <c r="AA36" i="27" s="1"/>
  <c r="AA45" i="23"/>
  <c r="AA49" i="23"/>
  <c r="Y49" i="23"/>
  <c r="Y50" i="23" s="1"/>
  <c r="Z44" i="23" s="1"/>
  <c r="Z49" i="23"/>
  <c r="Y37" i="27"/>
  <c r="Z37" i="27" s="1"/>
  <c r="AC35" i="23"/>
  <c r="AB36" i="23"/>
  <c r="AD25" i="23"/>
  <c r="AE22" i="23" s="1"/>
  <c r="AE24" i="23" s="1"/>
  <c r="AD29" i="27"/>
  <c r="AD30" i="27" s="1"/>
  <c r="AD33" i="27" s="1"/>
  <c r="AA37" i="27" l="1"/>
  <c r="Z50" i="23"/>
  <c r="AA44" i="23" s="1"/>
  <c r="AA50" i="23" s="1"/>
  <c r="AB44" i="23" s="1"/>
  <c r="AB49" i="23"/>
  <c r="AC36" i="23"/>
  <c r="AC38" i="23" s="1"/>
  <c r="AC41" i="23" s="1"/>
  <c r="AD35" i="23"/>
  <c r="AB38" i="23"/>
  <c r="AB41" i="23" s="1"/>
  <c r="AE25" i="23"/>
  <c r="AF22" i="23" s="1"/>
  <c r="AF24" i="23" s="1"/>
  <c r="AE29" i="27"/>
  <c r="AE30" i="27" s="1"/>
  <c r="AE33" i="27" s="1"/>
  <c r="AB35" i="27" l="1"/>
  <c r="AB36" i="27" s="1"/>
  <c r="AB37" i="27" s="1"/>
  <c r="AB45" i="23"/>
  <c r="AC35" i="27"/>
  <c r="AC36" i="27" s="1"/>
  <c r="AC45" i="23"/>
  <c r="AE35" i="23"/>
  <c r="AD36" i="23"/>
  <c r="AF25" i="23"/>
  <c r="AG22" i="23" s="1"/>
  <c r="AG24" i="23" s="1"/>
  <c r="AF29" i="27"/>
  <c r="AF30" i="27" s="1"/>
  <c r="AF33" i="27" s="1"/>
  <c r="AC37" i="27" l="1"/>
  <c r="AC49" i="23"/>
  <c r="AB50" i="23"/>
  <c r="AC44" i="23" s="1"/>
  <c r="AD49" i="23"/>
  <c r="AE36" i="23"/>
  <c r="AD38" i="23"/>
  <c r="AD41" i="23" s="1"/>
  <c r="AF35" i="23"/>
  <c r="AE38" i="23"/>
  <c r="AE41" i="23" s="1"/>
  <c r="AG25" i="23"/>
  <c r="AH22" i="23" s="1"/>
  <c r="AH24" i="23" s="1"/>
  <c r="AG29" i="27"/>
  <c r="AG30" i="27" s="1"/>
  <c r="AG33" i="27" s="1"/>
  <c r="AC50" i="23" l="1"/>
  <c r="AD44" i="23" s="1"/>
  <c r="AD35" i="27"/>
  <c r="AD36" i="27" s="1"/>
  <c r="AD37" i="27" s="1"/>
  <c r="AD45" i="23"/>
  <c r="AE35" i="27"/>
  <c r="AE36" i="27" s="1"/>
  <c r="AE45" i="23"/>
  <c r="AG35" i="23"/>
  <c r="AF36" i="23"/>
  <c r="AH25" i="23"/>
  <c r="AI22" i="23" s="1"/>
  <c r="AI24" i="23" s="1"/>
  <c r="AH29" i="27"/>
  <c r="AH30" i="27" s="1"/>
  <c r="AH33" i="27" s="1"/>
  <c r="AD50" i="23" l="1"/>
  <c r="AE44" i="23" s="1"/>
  <c r="AE37" i="27"/>
  <c r="AF49" i="23"/>
  <c r="AE49" i="23"/>
  <c r="AG36" i="23"/>
  <c r="AG38" i="23" s="1"/>
  <c r="AG41" i="23" s="1"/>
  <c r="AH35" i="23"/>
  <c r="AF38" i="23"/>
  <c r="AF41" i="23" s="1"/>
  <c r="AI25" i="23"/>
  <c r="AJ22" i="23" s="1"/>
  <c r="AJ24" i="23" s="1"/>
  <c r="AI29" i="27"/>
  <c r="AI30" i="27" s="1"/>
  <c r="AI33" i="27" s="1"/>
  <c r="AE50" i="23" l="1"/>
  <c r="AF44" i="23" s="1"/>
  <c r="AG35" i="27"/>
  <c r="AG36" i="27" s="1"/>
  <c r="AG45" i="23"/>
  <c r="AF35" i="27"/>
  <c r="AF36" i="27" s="1"/>
  <c r="AF37" i="27" s="1"/>
  <c r="AF45" i="23"/>
  <c r="AH36" i="23"/>
  <c r="AH38" i="23" s="1"/>
  <c r="AH41" i="23" s="1"/>
  <c r="AI35" i="23"/>
  <c r="AJ25" i="23"/>
  <c r="AK22" i="23" s="1"/>
  <c r="AK24" i="23" s="1"/>
  <c r="AJ29" i="27"/>
  <c r="AJ30" i="27" s="1"/>
  <c r="AJ33" i="27" s="1"/>
  <c r="AH35" i="27" l="1"/>
  <c r="AH36" i="27" s="1"/>
  <c r="AH45" i="23"/>
  <c r="AG37" i="27"/>
  <c r="AI49" i="23"/>
  <c r="AH49" i="23"/>
  <c r="AG49" i="23"/>
  <c r="AF50" i="23"/>
  <c r="AG44" i="23" s="1"/>
  <c r="AJ35" i="23"/>
  <c r="AI36" i="23"/>
  <c r="AK25" i="23"/>
  <c r="AL22" i="23" s="1"/>
  <c r="AL24" i="23" s="1"/>
  <c r="AK29" i="27"/>
  <c r="AK30" i="27" s="1"/>
  <c r="AK33" i="27" s="1"/>
  <c r="AG50" i="23" l="1"/>
  <c r="AH44" i="23" s="1"/>
  <c r="AH50" i="23" s="1"/>
  <c r="AI44" i="23" s="1"/>
  <c r="AH37" i="27"/>
  <c r="AJ36" i="23"/>
  <c r="AJ38" i="23" s="1"/>
  <c r="AJ41" i="23" s="1"/>
  <c r="AK35" i="23"/>
  <c r="AI38" i="23"/>
  <c r="AI41" i="23" s="1"/>
  <c r="AL25" i="23"/>
  <c r="AM22" i="23" s="1"/>
  <c r="AM24" i="23" s="1"/>
  <c r="AL29" i="27"/>
  <c r="AL30" i="27" s="1"/>
  <c r="AL33" i="27" s="1"/>
  <c r="AJ35" i="27" l="1"/>
  <c r="AJ36" i="27" s="1"/>
  <c r="AJ45" i="23"/>
  <c r="AI35" i="27"/>
  <c r="AI36" i="27" s="1"/>
  <c r="AI37" i="27" s="1"/>
  <c r="AI45" i="23"/>
  <c r="AK36" i="23"/>
  <c r="AK38" i="23" s="1"/>
  <c r="AK41" i="23" s="1"/>
  <c r="AL35" i="23"/>
  <c r="AM25" i="23"/>
  <c r="AN22" i="23" s="1"/>
  <c r="AN24" i="23" s="1"/>
  <c r="AM29" i="27"/>
  <c r="AM30" i="27" s="1"/>
  <c r="AM33" i="27" s="1"/>
  <c r="AK35" i="27" l="1"/>
  <c r="AK36" i="27" s="1"/>
  <c r="AK45" i="23"/>
  <c r="AL49" i="23" s="1"/>
  <c r="AJ49" i="23"/>
  <c r="AI50" i="23"/>
  <c r="AJ44" i="23" s="1"/>
  <c r="AK49" i="23"/>
  <c r="AJ37" i="27"/>
  <c r="AM35" i="23"/>
  <c r="AL36" i="23"/>
  <c r="AL38" i="23" s="1"/>
  <c r="AL41" i="23" s="1"/>
  <c r="AN25" i="23"/>
  <c r="AO22" i="23" s="1"/>
  <c r="AO24" i="23" s="1"/>
  <c r="AN29" i="27"/>
  <c r="AN30" i="27" s="1"/>
  <c r="AN33" i="27" s="1"/>
  <c r="AL35" i="27" l="1"/>
  <c r="AL36" i="27" s="1"/>
  <c r="AL45" i="23"/>
  <c r="AJ50" i="23"/>
  <c r="AK44" i="23" s="1"/>
  <c r="AK50" i="23" s="1"/>
  <c r="AL44" i="23" s="1"/>
  <c r="AK37" i="27"/>
  <c r="AM36" i="23"/>
  <c r="AN35" i="23"/>
  <c r="AO25" i="23"/>
  <c r="AP22" i="23" s="1"/>
  <c r="AP24" i="23" s="1"/>
  <c r="AO29" i="27"/>
  <c r="AO30" i="27" s="1"/>
  <c r="AO33" i="27" s="1"/>
  <c r="AL50" i="23" l="1"/>
  <c r="AM44" i="23" s="1"/>
  <c r="AM49" i="23"/>
  <c r="AL37" i="27"/>
  <c r="AO35" i="23"/>
  <c r="AN36" i="23"/>
  <c r="AM38" i="23"/>
  <c r="AM41" i="23" s="1"/>
  <c r="AP25" i="23"/>
  <c r="AQ22" i="23" s="1"/>
  <c r="AQ24" i="23" s="1"/>
  <c r="AP29" i="27"/>
  <c r="AP30" i="27" s="1"/>
  <c r="AP33" i="27" s="1"/>
  <c r="AO36" i="23" l="1"/>
  <c r="AM35" i="27"/>
  <c r="AM36" i="27" s="1"/>
  <c r="AM37" i="27" s="1"/>
  <c r="AM45" i="23"/>
  <c r="AP35" i="23"/>
  <c r="AP36" i="23" s="1"/>
  <c r="AO38" i="23"/>
  <c r="AO41" i="23" s="1"/>
  <c r="AN38" i="23"/>
  <c r="AN41" i="23" s="1"/>
  <c r="AQ25" i="23"/>
  <c r="AR22" i="23" s="1"/>
  <c r="AR24" i="23" s="1"/>
  <c r="AQ29" i="27"/>
  <c r="AQ30" i="27" s="1"/>
  <c r="AQ33" i="27" s="1"/>
  <c r="AO35" i="27" l="1"/>
  <c r="AO36" i="27" s="1"/>
  <c r="AO45" i="23"/>
  <c r="AN49" i="23"/>
  <c r="AN35" i="27"/>
  <c r="AN36" i="27" s="1"/>
  <c r="AN37" i="27" s="1"/>
  <c r="AN45" i="23"/>
  <c r="AM50" i="23"/>
  <c r="AN44" i="23" s="1"/>
  <c r="AP38" i="23"/>
  <c r="AP41" i="23" s="1"/>
  <c r="AQ35" i="23"/>
  <c r="AQ36" i="23" s="1"/>
  <c r="AR25" i="23"/>
  <c r="AS22" i="23" s="1"/>
  <c r="AS24" i="23" s="1"/>
  <c r="AR29" i="27"/>
  <c r="AR30" i="27" s="1"/>
  <c r="AR33" i="27" s="1"/>
  <c r="AN50" i="23" l="1"/>
  <c r="AO44" i="23" s="1"/>
  <c r="AP49" i="23"/>
  <c r="AP35" i="27"/>
  <c r="AP36" i="27" s="1"/>
  <c r="AP45" i="23"/>
  <c r="AO49" i="23"/>
  <c r="AO50" i="23" s="1"/>
  <c r="AP44" i="23" s="1"/>
  <c r="AO37" i="27"/>
  <c r="AR35" i="23"/>
  <c r="AQ38" i="23"/>
  <c r="AQ41" i="23" s="1"/>
  <c r="AS25" i="23"/>
  <c r="AT22" i="23" s="1"/>
  <c r="AT24" i="23" s="1"/>
  <c r="AS29" i="27"/>
  <c r="AS30" i="27" s="1"/>
  <c r="AS33" i="27" s="1"/>
  <c r="AP50" i="23" l="1"/>
  <c r="AQ44" i="23" s="1"/>
  <c r="AQ35" i="27"/>
  <c r="AQ36" i="27" s="1"/>
  <c r="AQ45" i="23"/>
  <c r="AQ49" i="23"/>
  <c r="AP37" i="27"/>
  <c r="AS35" i="23"/>
  <c r="AR36" i="23"/>
  <c r="AT25" i="23"/>
  <c r="AU22" i="23" s="1"/>
  <c r="AU24" i="23" s="1"/>
  <c r="AT29" i="27"/>
  <c r="AT30" i="27" s="1"/>
  <c r="AT33" i="27" s="1"/>
  <c r="AR49" i="23" l="1"/>
  <c r="AQ37" i="27"/>
  <c r="AQ50" i="23"/>
  <c r="AR44" i="23" s="1"/>
  <c r="AT35" i="23"/>
  <c r="AS36" i="23"/>
  <c r="AR38" i="23"/>
  <c r="AR41" i="23" s="1"/>
  <c r="AU25" i="23"/>
  <c r="AV22" i="23" s="1"/>
  <c r="AV24" i="23" s="1"/>
  <c r="AU29" i="27"/>
  <c r="AU30" i="27" s="1"/>
  <c r="AU33" i="27" s="1"/>
  <c r="AR35" i="27" l="1"/>
  <c r="AR36" i="27" s="1"/>
  <c r="AR37" i="27" s="1"/>
  <c r="AR45" i="23"/>
  <c r="AR50" i="23" s="1"/>
  <c r="AS44" i="23" s="1"/>
  <c r="AT36" i="23"/>
  <c r="AT38" i="23" s="1"/>
  <c r="AT41" i="23" s="1"/>
  <c r="AU35" i="23"/>
  <c r="AU36" i="23" s="1"/>
  <c r="AS38" i="23"/>
  <c r="AS41" i="23" s="1"/>
  <c r="AV25" i="23"/>
  <c r="AW22" i="23" s="1"/>
  <c r="AW24" i="23" s="1"/>
  <c r="AV29" i="27"/>
  <c r="AV30" i="27" s="1"/>
  <c r="AV33" i="27" s="1"/>
  <c r="AT35" i="27" l="1"/>
  <c r="AT36" i="27" s="1"/>
  <c r="AT45" i="23"/>
  <c r="AS35" i="27"/>
  <c r="AS36" i="27" s="1"/>
  <c r="AS37" i="27" s="1"/>
  <c r="AS45" i="23"/>
  <c r="AS49" i="23"/>
  <c r="AU38" i="23"/>
  <c r="AU41" i="23" s="1"/>
  <c r="AV35" i="23"/>
  <c r="AV36" i="23" s="1"/>
  <c r="AW25" i="23"/>
  <c r="AX22" i="23" s="1"/>
  <c r="AX24" i="23" s="1"/>
  <c r="AW29" i="27"/>
  <c r="AW30" i="27" s="1"/>
  <c r="AW33" i="27" s="1"/>
  <c r="AU49" i="23" l="1"/>
  <c r="AT49" i="23"/>
  <c r="AS50" i="23"/>
  <c r="AT44" i="23" s="1"/>
  <c r="AU35" i="27"/>
  <c r="AU36" i="27" s="1"/>
  <c r="AU45" i="23"/>
  <c r="AT37" i="27"/>
  <c r="AW35" i="23"/>
  <c r="AW36" i="23" s="1"/>
  <c r="AV38" i="23"/>
  <c r="AV41" i="23" s="1"/>
  <c r="AX25" i="23"/>
  <c r="AY22" i="23" s="1"/>
  <c r="AY24" i="23" s="1"/>
  <c r="AX29" i="27"/>
  <c r="AX30" i="27" s="1"/>
  <c r="AX33" i="27" s="1"/>
  <c r="AT50" i="23" l="1"/>
  <c r="AU44" i="23" s="1"/>
  <c r="AU50" i="23" s="1"/>
  <c r="AV44" i="23" s="1"/>
  <c r="AU37" i="27"/>
  <c r="AV35" i="27"/>
  <c r="AV36" i="27" s="1"/>
  <c r="AV45" i="23"/>
  <c r="AW49" i="23" s="1"/>
  <c r="AV49" i="23"/>
  <c r="AX35" i="23"/>
  <c r="AW38" i="23"/>
  <c r="AW41" i="23" s="1"/>
  <c r="AY25" i="23"/>
  <c r="AZ22" i="23" s="1"/>
  <c r="AZ24" i="23" s="1"/>
  <c r="AY29" i="27"/>
  <c r="AY30" i="27" s="1"/>
  <c r="AY33" i="27" s="1"/>
  <c r="AV37" i="27" l="1"/>
  <c r="AV50" i="23"/>
  <c r="AW44" i="23" s="1"/>
  <c r="AW35" i="27"/>
  <c r="AW36" i="27" s="1"/>
  <c r="AW45" i="23"/>
  <c r="AY35" i="23"/>
  <c r="AX36" i="23"/>
  <c r="AZ25" i="23"/>
  <c r="BA22" i="23" s="1"/>
  <c r="BA24" i="23" s="1"/>
  <c r="AZ29" i="27"/>
  <c r="AZ30" i="27" s="1"/>
  <c r="AZ33" i="27" s="1"/>
  <c r="AW37" i="27" l="1"/>
  <c r="AX49" i="23"/>
  <c r="AW50" i="23"/>
  <c r="AX44" i="23" s="1"/>
  <c r="AY36" i="23"/>
  <c r="AY38" i="23" s="1"/>
  <c r="AY41" i="23" s="1"/>
  <c r="AX38" i="23"/>
  <c r="AX41" i="23" s="1"/>
  <c r="AZ35" i="23"/>
  <c r="BA25" i="23"/>
  <c r="BB22" i="23" s="1"/>
  <c r="BB24" i="23" s="1"/>
  <c r="BA29" i="27"/>
  <c r="BA30" i="27" s="1"/>
  <c r="BA33" i="27" s="1"/>
  <c r="AY35" i="27" l="1"/>
  <c r="AY36" i="27" s="1"/>
  <c r="AY45" i="23"/>
  <c r="AX35" i="27"/>
  <c r="AX36" i="27" s="1"/>
  <c r="AX37" i="27" s="1"/>
  <c r="AX45" i="23"/>
  <c r="AX50" i="23" s="1"/>
  <c r="AY44" i="23" s="1"/>
  <c r="BA35" i="23"/>
  <c r="AZ36" i="23"/>
  <c r="BB25" i="23"/>
  <c r="BC22" i="23" s="1"/>
  <c r="BC24" i="23" s="1"/>
  <c r="BB29" i="27"/>
  <c r="BB30" i="27" s="1"/>
  <c r="BB33" i="27" s="1"/>
  <c r="BA36" i="23" l="1"/>
  <c r="AY49" i="23"/>
  <c r="AY50" i="23" s="1"/>
  <c r="AZ44" i="23" s="1"/>
  <c r="AZ49" i="23"/>
  <c r="AY37" i="27"/>
  <c r="AZ38" i="23"/>
  <c r="AZ41" i="23" s="1"/>
  <c r="BB35" i="23"/>
  <c r="BA38" i="23"/>
  <c r="BA41" i="23" s="1"/>
  <c r="BC25" i="23"/>
  <c r="BD22" i="23" s="1"/>
  <c r="BD24" i="23" s="1"/>
  <c r="BC29" i="27"/>
  <c r="BC30" i="27" s="1"/>
  <c r="BC33" i="27" s="1"/>
  <c r="AZ35" i="27" l="1"/>
  <c r="AZ36" i="27" s="1"/>
  <c r="AZ37" i="27" s="1"/>
  <c r="AZ45" i="23"/>
  <c r="BA35" i="27"/>
  <c r="BA36" i="27" s="1"/>
  <c r="BA45" i="23"/>
  <c r="BC35" i="23"/>
  <c r="BB36" i="23"/>
  <c r="BD25" i="23"/>
  <c r="BE22" i="23" s="1"/>
  <c r="BE24" i="23" s="1"/>
  <c r="BD29" i="27"/>
  <c r="BD30" i="27" s="1"/>
  <c r="BD33" i="27" s="1"/>
  <c r="BC36" i="23" l="1"/>
  <c r="BA37" i="27"/>
  <c r="BB49" i="23"/>
  <c r="BA49" i="23"/>
  <c r="AZ50" i="23"/>
  <c r="BA44" i="23" s="1"/>
  <c r="BB38" i="23"/>
  <c r="BB41" i="23" s="1"/>
  <c r="BD35" i="23"/>
  <c r="BC38" i="23"/>
  <c r="BC41" i="23" s="1"/>
  <c r="BE25" i="23"/>
  <c r="BF22" i="23" s="1"/>
  <c r="BF24" i="23" s="1"/>
  <c r="BE29" i="27"/>
  <c r="BE30" i="27" s="1"/>
  <c r="BE33" i="27" s="1"/>
  <c r="BB35" i="27" l="1"/>
  <c r="BB36" i="27" s="1"/>
  <c r="BB37" i="27" s="1"/>
  <c r="BB45" i="23"/>
  <c r="BC35" i="27"/>
  <c r="BC36" i="27" s="1"/>
  <c r="BC45" i="23"/>
  <c r="BA50" i="23"/>
  <c r="BB44" i="23" s="1"/>
  <c r="BE35" i="23"/>
  <c r="BD36" i="23"/>
  <c r="BF25" i="23"/>
  <c r="BG22" i="23" s="1"/>
  <c r="BG24" i="23" s="1"/>
  <c r="BF29" i="27"/>
  <c r="BF30" i="27" s="1"/>
  <c r="BF33" i="27" s="1"/>
  <c r="BC37" i="27" l="1"/>
  <c r="BE36" i="23"/>
  <c r="BD49" i="23"/>
  <c r="BC49" i="23"/>
  <c r="BB50" i="23"/>
  <c r="BC44" i="23" s="1"/>
  <c r="BD38" i="23"/>
  <c r="BD41" i="23" s="1"/>
  <c r="BF35" i="23"/>
  <c r="BE38" i="23"/>
  <c r="BE41" i="23" s="1"/>
  <c r="BG25" i="23"/>
  <c r="BH22" i="23" s="1"/>
  <c r="BH24" i="23" s="1"/>
  <c r="BG29" i="27"/>
  <c r="BG30" i="27" s="1"/>
  <c r="BG33" i="27" s="1"/>
  <c r="BD35" i="27" l="1"/>
  <c r="BD36" i="27" s="1"/>
  <c r="BD37" i="27" s="1"/>
  <c r="BD45" i="23"/>
  <c r="BE35" i="27"/>
  <c r="BE36" i="27" s="1"/>
  <c r="BE45" i="23"/>
  <c r="BC50" i="23"/>
  <c r="BD44" i="23" s="1"/>
  <c r="BG35" i="23"/>
  <c r="BF36" i="23"/>
  <c r="BH25" i="23"/>
  <c r="BI22" i="23" s="1"/>
  <c r="BI24" i="23" s="1"/>
  <c r="BH29" i="27"/>
  <c r="BH30" i="27" s="1"/>
  <c r="BH33" i="27" s="1"/>
  <c r="BG36" i="23" l="1"/>
  <c r="BF49" i="23"/>
  <c r="BE49" i="23"/>
  <c r="BE37" i="27"/>
  <c r="BD50" i="23"/>
  <c r="BE44" i="23" s="1"/>
  <c r="BH35" i="23"/>
  <c r="BG38" i="23"/>
  <c r="BG41" i="23" s="1"/>
  <c r="BF38" i="23"/>
  <c r="BF41" i="23" s="1"/>
  <c r="BI25" i="23"/>
  <c r="BJ22" i="23" s="1"/>
  <c r="BJ24" i="23" s="1"/>
  <c r="BI29" i="27"/>
  <c r="BI30" i="27" s="1"/>
  <c r="BI33" i="27" s="1"/>
  <c r="BE50" i="23" l="1"/>
  <c r="BF44" i="23" s="1"/>
  <c r="BF35" i="27"/>
  <c r="BF36" i="27" s="1"/>
  <c r="BF37" i="27" s="1"/>
  <c r="BF45" i="23"/>
  <c r="BG35" i="27"/>
  <c r="BG36" i="27" s="1"/>
  <c r="BG45" i="23"/>
  <c r="BI35" i="23"/>
  <c r="BH36" i="23"/>
  <c r="BJ25" i="23"/>
  <c r="BK22" i="23" s="1"/>
  <c r="BK24" i="23" s="1"/>
  <c r="BJ29" i="27"/>
  <c r="BJ30" i="27" s="1"/>
  <c r="BJ33" i="27" s="1"/>
  <c r="BG37" i="27" l="1"/>
  <c r="BI36" i="23"/>
  <c r="BG49" i="23"/>
  <c r="BH49" i="23"/>
  <c r="BF50" i="23"/>
  <c r="BG44" i="23" s="1"/>
  <c r="BI38" i="23"/>
  <c r="BI41" i="23" s="1"/>
  <c r="BJ35" i="23"/>
  <c r="BH38" i="23"/>
  <c r="BH41" i="23" s="1"/>
  <c r="BK25" i="23"/>
  <c r="BL22" i="23" s="1"/>
  <c r="BL24" i="23" s="1"/>
  <c r="BK29" i="27"/>
  <c r="BK30" i="27" s="1"/>
  <c r="BK33" i="27" s="1"/>
  <c r="BG50" i="23" l="1"/>
  <c r="BH44" i="23" s="1"/>
  <c r="BI35" i="27"/>
  <c r="BI36" i="27" s="1"/>
  <c r="BI45" i="23"/>
  <c r="BH35" i="27"/>
  <c r="BH36" i="27" s="1"/>
  <c r="BH37" i="27" s="1"/>
  <c r="BH45" i="23"/>
  <c r="BK35" i="23"/>
  <c r="BJ36" i="23"/>
  <c r="BL25" i="23"/>
  <c r="BM22" i="23" s="1"/>
  <c r="BM24" i="23" s="1"/>
  <c r="BL29" i="27"/>
  <c r="BL30" i="27" s="1"/>
  <c r="BL33" i="27" s="1"/>
  <c r="BI49" i="23" l="1"/>
  <c r="BJ49" i="23"/>
  <c r="BH50" i="23"/>
  <c r="BI44" i="23" s="1"/>
  <c r="BI37" i="27"/>
  <c r="BL35" i="23"/>
  <c r="BK36" i="23"/>
  <c r="BJ38" i="23"/>
  <c r="BJ41" i="23" s="1"/>
  <c r="BM25" i="23"/>
  <c r="BN22" i="23" s="1"/>
  <c r="BN24" i="23" s="1"/>
  <c r="BM29" i="27"/>
  <c r="BM30" i="27" s="1"/>
  <c r="BM33" i="27" s="1"/>
  <c r="BJ35" i="27" l="1"/>
  <c r="BJ36" i="27" s="1"/>
  <c r="BJ37" i="27" s="1"/>
  <c r="BJ45" i="23"/>
  <c r="BI50" i="23"/>
  <c r="BJ44" i="23" s="1"/>
  <c r="BL36" i="23"/>
  <c r="BL38" i="23" s="1"/>
  <c r="BL41" i="23" s="1"/>
  <c r="BK38" i="23"/>
  <c r="BK41" i="23" s="1"/>
  <c r="BM35" i="23"/>
  <c r="BN25" i="23"/>
  <c r="BO22" i="23" s="1"/>
  <c r="BO24" i="23" s="1"/>
  <c r="BN29" i="27"/>
  <c r="BN30" i="27" s="1"/>
  <c r="BN33" i="27" s="1"/>
  <c r="BL35" i="27" l="1"/>
  <c r="BL36" i="27" s="1"/>
  <c r="BL45" i="23"/>
  <c r="BJ50" i="23"/>
  <c r="BK44" i="23" s="1"/>
  <c r="BK49" i="23"/>
  <c r="BK35" i="27"/>
  <c r="BK36" i="27" s="1"/>
  <c r="BK37" i="27" s="1"/>
  <c r="BK45" i="23"/>
  <c r="BN35" i="23"/>
  <c r="BM36" i="23"/>
  <c r="BM38" i="23" s="1"/>
  <c r="BM41" i="23" s="1"/>
  <c r="BO25" i="23"/>
  <c r="BP22" i="23" s="1"/>
  <c r="BP24" i="23" s="1"/>
  <c r="BO29" i="27"/>
  <c r="BO30" i="27" s="1"/>
  <c r="BO33" i="27" s="1"/>
  <c r="BM49" i="23" l="1"/>
  <c r="BM35" i="27"/>
  <c r="BM36" i="27" s="1"/>
  <c r="BM45" i="23"/>
  <c r="BN49" i="23" s="1"/>
  <c r="BK50" i="23"/>
  <c r="BL44" i="23" s="1"/>
  <c r="BL49" i="23"/>
  <c r="BL37" i="27"/>
  <c r="BN36" i="23"/>
  <c r="BO35" i="23"/>
  <c r="BP25" i="23"/>
  <c r="BQ22" i="23" s="1"/>
  <c r="BQ24" i="23" s="1"/>
  <c r="BP29" i="27"/>
  <c r="BP30" i="27" s="1"/>
  <c r="BP33" i="27" s="1"/>
  <c r="BL50" i="23" l="1"/>
  <c r="BM44" i="23" s="1"/>
  <c r="BM50" i="23" s="1"/>
  <c r="BN44" i="23" s="1"/>
  <c r="BM37" i="27"/>
  <c r="BP35" i="23"/>
  <c r="BO36" i="23"/>
  <c r="BN38" i="23"/>
  <c r="BN41" i="23" s="1"/>
  <c r="BQ25" i="23"/>
  <c r="BR22" i="23" s="1"/>
  <c r="BR24" i="23" s="1"/>
  <c r="BQ29" i="27"/>
  <c r="BQ30" i="27" s="1"/>
  <c r="BQ33" i="27" s="1"/>
  <c r="BN35" i="27" l="1"/>
  <c r="BN36" i="27" s="1"/>
  <c r="BN37" i="27" s="1"/>
  <c r="BN45" i="23"/>
  <c r="BN50" i="23" s="1"/>
  <c r="BO44" i="23" s="1"/>
  <c r="BP36" i="23"/>
  <c r="BQ35" i="23"/>
  <c r="BP38" i="23"/>
  <c r="BP41" i="23" s="1"/>
  <c r="BO38" i="23"/>
  <c r="BO41" i="23" s="1"/>
  <c r="BR25" i="23"/>
  <c r="BS22" i="23" s="1"/>
  <c r="BS24" i="23" s="1"/>
  <c r="BR29" i="27"/>
  <c r="BR30" i="27" s="1"/>
  <c r="BR33" i="27" s="1"/>
  <c r="BP35" i="27" l="1"/>
  <c r="BP36" i="27" s="1"/>
  <c r="BP45" i="23"/>
  <c r="BO35" i="27"/>
  <c r="BO36" i="27" s="1"/>
  <c r="BO37" i="27" s="1"/>
  <c r="BO45" i="23"/>
  <c r="BO49" i="23"/>
  <c r="BR35" i="23"/>
  <c r="BQ36" i="23"/>
  <c r="BS25" i="23"/>
  <c r="BT22" i="23" s="1"/>
  <c r="BT24" i="23" s="1"/>
  <c r="BS29" i="27"/>
  <c r="BS30" i="27" s="1"/>
  <c r="BS33" i="27" s="1"/>
  <c r="BQ49" i="23" l="1"/>
  <c r="BP49" i="23"/>
  <c r="BR36" i="23"/>
  <c r="BP37" i="27"/>
  <c r="BO50" i="23"/>
  <c r="BP44" i="23" s="1"/>
  <c r="BS35" i="23"/>
  <c r="BR38" i="23"/>
  <c r="BR41" i="23" s="1"/>
  <c r="BQ38" i="23"/>
  <c r="BQ41" i="23" s="1"/>
  <c r="BT25" i="23"/>
  <c r="BU22" i="23" s="1"/>
  <c r="BU24" i="23" s="1"/>
  <c r="BT29" i="27"/>
  <c r="BT30" i="27" s="1"/>
  <c r="BT33" i="27" s="1"/>
  <c r="BP50" i="23" l="1"/>
  <c r="BQ44" i="23" s="1"/>
  <c r="BR35" i="27"/>
  <c r="BR36" i="27" s="1"/>
  <c r="BR45" i="23"/>
  <c r="BQ35" i="27"/>
  <c r="BQ36" i="27" s="1"/>
  <c r="BQ37" i="27" s="1"/>
  <c r="BQ45" i="23"/>
  <c r="BT35" i="23"/>
  <c r="BS36" i="23"/>
  <c r="BU25" i="23"/>
  <c r="BV22" i="23" s="1"/>
  <c r="BV24" i="23" s="1"/>
  <c r="BU29" i="27"/>
  <c r="BU30" i="27" s="1"/>
  <c r="BU33" i="27" s="1"/>
  <c r="BR37" i="27" l="1"/>
  <c r="BS49" i="23"/>
  <c r="BR49" i="23"/>
  <c r="BQ50" i="23"/>
  <c r="BR44" i="23" s="1"/>
  <c r="BT36" i="23"/>
  <c r="BS38" i="23"/>
  <c r="BS41" i="23" s="1"/>
  <c r="BU35" i="23"/>
  <c r="BT38" i="23"/>
  <c r="BT41" i="23" s="1"/>
  <c r="BV25" i="23"/>
  <c r="BW22" i="23" s="1"/>
  <c r="BW24" i="23" s="1"/>
  <c r="BV29" i="27"/>
  <c r="BV30" i="27" s="1"/>
  <c r="BV33" i="27" s="1"/>
  <c r="BR50" i="23" l="1"/>
  <c r="BS44" i="23" s="1"/>
  <c r="BS35" i="27"/>
  <c r="BS36" i="27" s="1"/>
  <c r="BS37" i="27" s="1"/>
  <c r="BS45" i="23"/>
  <c r="BT35" i="27"/>
  <c r="BT36" i="27" s="1"/>
  <c r="BT45" i="23"/>
  <c r="BV35" i="23"/>
  <c r="BU36" i="23"/>
  <c r="BW25" i="23"/>
  <c r="BX22" i="23" s="1"/>
  <c r="BX24" i="23" s="1"/>
  <c r="BW29" i="27"/>
  <c r="BW30" i="27" s="1"/>
  <c r="BW33" i="27" s="1"/>
  <c r="BT37" i="27" l="1"/>
  <c r="BV36" i="23"/>
  <c r="BV38" i="23" s="1"/>
  <c r="BV41" i="23" s="1"/>
  <c r="BU49" i="23"/>
  <c r="BT49" i="23"/>
  <c r="BS50" i="23"/>
  <c r="BT44" i="23" s="1"/>
  <c r="BW35" i="23"/>
  <c r="BU38" i="23"/>
  <c r="BU41" i="23" s="1"/>
  <c r="BX25" i="23"/>
  <c r="BY22" i="23" s="1"/>
  <c r="BY24" i="23" s="1"/>
  <c r="BX29" i="27"/>
  <c r="BX30" i="27" s="1"/>
  <c r="BX33" i="27" s="1"/>
  <c r="BV35" i="27" l="1"/>
  <c r="BV36" i="27" s="1"/>
  <c r="BV45" i="23"/>
  <c r="BU35" i="27"/>
  <c r="BU36" i="27" s="1"/>
  <c r="BU37" i="27" s="1"/>
  <c r="BU45" i="23"/>
  <c r="BT50" i="23"/>
  <c r="BU44" i="23" s="1"/>
  <c r="BX35" i="23"/>
  <c r="BW36" i="23"/>
  <c r="BY25" i="23"/>
  <c r="BZ22" i="23" s="1"/>
  <c r="BZ24" i="23" s="1"/>
  <c r="BY29" i="27"/>
  <c r="BY30" i="27" s="1"/>
  <c r="BY33" i="27" s="1"/>
  <c r="BX36" i="23" l="1"/>
  <c r="BX38" i="23" s="1"/>
  <c r="BX41" i="23" s="1"/>
  <c r="BW49" i="23"/>
  <c r="BV49" i="23"/>
  <c r="BU50" i="23"/>
  <c r="BV44" i="23" s="1"/>
  <c r="BV37" i="27"/>
  <c r="BY35" i="23"/>
  <c r="BY36" i="23" s="1"/>
  <c r="BW38" i="23"/>
  <c r="BW41" i="23" s="1"/>
  <c r="BZ25" i="23"/>
  <c r="CA22" i="23" s="1"/>
  <c r="CA24" i="23" s="1"/>
  <c r="BZ29" i="27"/>
  <c r="BZ30" i="27" s="1"/>
  <c r="BZ33" i="27" s="1"/>
  <c r="BW35" i="27" l="1"/>
  <c r="BW36" i="27" s="1"/>
  <c r="BW37" i="27" s="1"/>
  <c r="BW45" i="23"/>
  <c r="BX35" i="27"/>
  <c r="BX36" i="27" s="1"/>
  <c r="BX45" i="23"/>
  <c r="BV50" i="23"/>
  <c r="BW44" i="23" s="1"/>
  <c r="BZ35" i="23"/>
  <c r="BY38" i="23"/>
  <c r="BY41" i="23" s="1"/>
  <c r="CA25" i="23"/>
  <c r="CB22" i="23" s="1"/>
  <c r="CB24" i="23" s="1"/>
  <c r="CA29" i="27"/>
  <c r="CA30" i="27" s="1"/>
  <c r="CA33" i="27" s="1"/>
  <c r="BX37" i="27" l="1"/>
  <c r="BY35" i="27"/>
  <c r="BY36" i="27" s="1"/>
  <c r="BY45" i="23"/>
  <c r="BZ49" i="23" s="1"/>
  <c r="BX49" i="23"/>
  <c r="BY49" i="23"/>
  <c r="BW50" i="23"/>
  <c r="BX44" i="23" s="1"/>
  <c r="CA35" i="23"/>
  <c r="BZ36" i="23"/>
  <c r="CB25" i="23"/>
  <c r="CC22" i="23" s="1"/>
  <c r="CC24" i="23" s="1"/>
  <c r="CB29" i="27"/>
  <c r="CB30" i="27" s="1"/>
  <c r="CB33" i="27" s="1"/>
  <c r="BY37" i="27" l="1"/>
  <c r="CA36" i="23"/>
  <c r="BX50" i="23"/>
  <c r="BY44" i="23" s="1"/>
  <c r="BY50" i="23" s="1"/>
  <c r="BZ44" i="23" s="1"/>
  <c r="CA38" i="23"/>
  <c r="CA41" i="23" s="1"/>
  <c r="CB35" i="23"/>
  <c r="BZ38" i="23"/>
  <c r="BZ41" i="23" s="1"/>
  <c r="CC25" i="23"/>
  <c r="CD22" i="23" s="1"/>
  <c r="CD24" i="23" s="1"/>
  <c r="CC29" i="27"/>
  <c r="CC30" i="27" s="1"/>
  <c r="CC33" i="27" s="1"/>
  <c r="CB36" i="23" l="1"/>
  <c r="CB38" i="23" s="1"/>
  <c r="CB41" i="23" s="1"/>
  <c r="CA35" i="27"/>
  <c r="CA36" i="27" s="1"/>
  <c r="CA45" i="23"/>
  <c r="BZ35" i="27"/>
  <c r="BZ36" i="27" s="1"/>
  <c r="BZ37" i="27" s="1"/>
  <c r="BZ45" i="23"/>
  <c r="CC35" i="23"/>
  <c r="CD25" i="23"/>
  <c r="CE22" i="23" s="1"/>
  <c r="CE24" i="23" s="1"/>
  <c r="CD29" i="27"/>
  <c r="CD30" i="27" s="1"/>
  <c r="CD33" i="27" s="1"/>
  <c r="CA37" i="27" l="1"/>
  <c r="CA49" i="23"/>
  <c r="CB49" i="23"/>
  <c r="CB35" i="27"/>
  <c r="CB36" i="27" s="1"/>
  <c r="CB37" i="27" s="1"/>
  <c r="CB45" i="23"/>
  <c r="BZ50" i="23"/>
  <c r="CA44" i="23" s="1"/>
  <c r="CD35" i="23"/>
  <c r="CC36" i="23"/>
  <c r="CE25" i="23"/>
  <c r="CF22" i="23" s="1"/>
  <c r="CF24" i="23" s="1"/>
  <c r="CE29" i="27"/>
  <c r="CE30" i="27" s="1"/>
  <c r="CE33" i="27" s="1"/>
  <c r="CA50" i="23" l="1"/>
  <c r="CB44" i="23" s="1"/>
  <c r="CB50" i="23" s="1"/>
  <c r="CC44" i="23" s="1"/>
  <c r="CC49" i="23"/>
  <c r="CD36" i="23"/>
  <c r="CD38" i="23" s="1"/>
  <c r="CD41" i="23" s="1"/>
  <c r="CE35" i="23"/>
  <c r="CE36" i="23" s="1"/>
  <c r="CC38" i="23"/>
  <c r="CC41" i="23" s="1"/>
  <c r="CF25" i="23"/>
  <c r="CG22" i="23" s="1"/>
  <c r="CG24" i="23" s="1"/>
  <c r="CF29" i="27"/>
  <c r="CF30" i="27" s="1"/>
  <c r="CF33" i="27" s="1"/>
  <c r="CD35" i="27" l="1"/>
  <c r="CD36" i="27" s="1"/>
  <c r="CD45" i="23"/>
  <c r="CC35" i="27"/>
  <c r="CC36" i="27" s="1"/>
  <c r="CC37" i="27" s="1"/>
  <c r="CC45" i="23"/>
  <c r="CE38" i="23"/>
  <c r="CE41" i="23" s="1"/>
  <c r="CF35" i="23"/>
  <c r="CG25" i="23"/>
  <c r="CH22" i="23" s="1"/>
  <c r="CH24" i="23" s="1"/>
  <c r="CG29" i="27"/>
  <c r="CG30" i="27" s="1"/>
  <c r="CG33" i="27" s="1"/>
  <c r="CE35" i="27" l="1"/>
  <c r="CE36" i="27" s="1"/>
  <c r="CE45" i="23"/>
  <c r="CF49" i="23" s="1"/>
  <c r="CE49" i="23"/>
  <c r="CD49" i="23"/>
  <c r="CC50" i="23"/>
  <c r="CD44" i="23" s="1"/>
  <c r="CD37" i="27"/>
  <c r="CG35" i="23"/>
  <c r="CF36" i="23"/>
  <c r="CH25" i="23"/>
  <c r="CI22" i="23" s="1"/>
  <c r="CI24" i="23" s="1"/>
  <c r="CH29" i="27"/>
  <c r="CH30" i="27" s="1"/>
  <c r="CH33" i="27" s="1"/>
  <c r="CD50" i="23" l="1"/>
  <c r="CE44" i="23" s="1"/>
  <c r="CE50" i="23" s="1"/>
  <c r="CF44" i="23" s="1"/>
  <c r="CE37" i="27"/>
  <c r="CG36" i="23"/>
  <c r="CG38" i="23" s="1"/>
  <c r="CG41" i="23" s="1"/>
  <c r="CH35" i="23"/>
  <c r="CF38" i="23"/>
  <c r="CF41" i="23" s="1"/>
  <c r="CI25" i="23"/>
  <c r="CJ22" i="23" s="1"/>
  <c r="CJ24" i="23" s="1"/>
  <c r="CI29" i="27"/>
  <c r="CI30" i="27" s="1"/>
  <c r="CI33" i="27" s="1"/>
  <c r="CG35" i="27" l="1"/>
  <c r="CG36" i="27" s="1"/>
  <c r="CG45" i="23"/>
  <c r="CF35" i="27"/>
  <c r="CF36" i="27" s="1"/>
  <c r="CF37" i="27" s="1"/>
  <c r="CF45" i="23"/>
  <c r="CI35" i="23"/>
  <c r="CH36" i="23"/>
  <c r="CI36" i="23" s="1"/>
  <c r="CJ25" i="23"/>
  <c r="CK22" i="23" s="1"/>
  <c r="CK24" i="23" s="1"/>
  <c r="CJ29" i="27"/>
  <c r="CJ30" i="27" s="1"/>
  <c r="CJ33" i="27" s="1"/>
  <c r="CG49" i="23" l="1"/>
  <c r="CH49" i="23"/>
  <c r="CF50" i="23"/>
  <c r="CG44" i="23" s="1"/>
  <c r="CG37" i="27"/>
  <c r="CH38" i="23"/>
  <c r="CH41" i="23" s="1"/>
  <c r="CJ35" i="23"/>
  <c r="CI38" i="23"/>
  <c r="CI41" i="23" s="1"/>
  <c r="CK25" i="23"/>
  <c r="CL22" i="23" s="1"/>
  <c r="CL24" i="23" s="1"/>
  <c r="CK29" i="27"/>
  <c r="CK30" i="27" s="1"/>
  <c r="CK33" i="27" s="1"/>
  <c r="CH35" i="27" l="1"/>
  <c r="CH36" i="27" s="1"/>
  <c r="CH37" i="27" s="1"/>
  <c r="CH45" i="23"/>
  <c r="CI35" i="27"/>
  <c r="CI36" i="27" s="1"/>
  <c r="CI45" i="23"/>
  <c r="CG50" i="23"/>
  <c r="CH44" i="23" s="1"/>
  <c r="CK35" i="23"/>
  <c r="CJ36" i="23"/>
  <c r="CL25" i="23"/>
  <c r="CM22" i="23" s="1"/>
  <c r="CM24" i="23" s="1"/>
  <c r="CL29" i="27"/>
  <c r="CL30" i="27" s="1"/>
  <c r="CL33" i="27" s="1"/>
  <c r="CI37" i="27" l="1"/>
  <c r="CK36" i="23"/>
  <c r="CI49" i="23"/>
  <c r="CJ49" i="23"/>
  <c r="CH50" i="23"/>
  <c r="CI44" i="23" s="1"/>
  <c r="CJ38" i="23"/>
  <c r="CJ41" i="23" s="1"/>
  <c r="CL35" i="23"/>
  <c r="CK38" i="23"/>
  <c r="CK41" i="23" s="1"/>
  <c r="CM25" i="23"/>
  <c r="CN22" i="23" s="1"/>
  <c r="CN24" i="23" s="1"/>
  <c r="CM29" i="27"/>
  <c r="CM30" i="27" s="1"/>
  <c r="CM33" i="27" s="1"/>
  <c r="CI50" i="23" l="1"/>
  <c r="CJ44" i="23" s="1"/>
  <c r="CJ35" i="27"/>
  <c r="CJ36" i="27" s="1"/>
  <c r="CJ37" i="27" s="1"/>
  <c r="CJ45" i="23"/>
  <c r="CK35" i="27"/>
  <c r="CK36" i="27" s="1"/>
  <c r="CK45" i="23"/>
  <c r="CM35" i="23"/>
  <c r="CL36" i="23"/>
  <c r="CN25" i="23"/>
  <c r="CO22" i="23" s="1"/>
  <c r="CO24" i="23" s="1"/>
  <c r="CN29" i="27"/>
  <c r="CN30" i="27" s="1"/>
  <c r="CN33" i="27" s="1"/>
  <c r="CM36" i="23" l="1"/>
  <c r="CM38" i="23" s="1"/>
  <c r="CM41" i="23" s="1"/>
  <c r="CK37" i="27"/>
  <c r="CL49" i="23"/>
  <c r="CK49" i="23"/>
  <c r="CJ50" i="23"/>
  <c r="CK44" i="23" s="1"/>
  <c r="CN35" i="23"/>
  <c r="CL38" i="23"/>
  <c r="CL41" i="23" s="1"/>
  <c r="CO25" i="23"/>
  <c r="CP22" i="23" s="1"/>
  <c r="CP24" i="23" s="1"/>
  <c r="CO29" i="27"/>
  <c r="CO30" i="27" s="1"/>
  <c r="CO33" i="27" s="1"/>
  <c r="CK50" i="23" l="1"/>
  <c r="CL44" i="23" s="1"/>
  <c r="CL35" i="27"/>
  <c r="CL36" i="27" s="1"/>
  <c r="CL37" i="27" s="1"/>
  <c r="CL45" i="23"/>
  <c r="CM35" i="27"/>
  <c r="CM36" i="27" s="1"/>
  <c r="CM45" i="23"/>
  <c r="CO35" i="23"/>
  <c r="CN36" i="23"/>
  <c r="CP25" i="23"/>
  <c r="CQ22" i="23" s="1"/>
  <c r="CQ24" i="23" s="1"/>
  <c r="CP29" i="27"/>
  <c r="CP30" i="27" s="1"/>
  <c r="CP33" i="27" s="1"/>
  <c r="CO36" i="23" l="1"/>
  <c r="CL50" i="23"/>
  <c r="CM44" i="23" s="1"/>
  <c r="CM37" i="27"/>
  <c r="CN49" i="23"/>
  <c r="CM49" i="23"/>
  <c r="CN38" i="23"/>
  <c r="CN41" i="23" s="1"/>
  <c r="CP35" i="23"/>
  <c r="CO38" i="23"/>
  <c r="CO41" i="23" s="1"/>
  <c r="CQ25" i="23"/>
  <c r="CR22" i="23" s="1"/>
  <c r="CR24" i="23" s="1"/>
  <c r="CQ29" i="27"/>
  <c r="CQ30" i="27" s="1"/>
  <c r="CQ33" i="27" s="1"/>
  <c r="CM50" i="23" l="1"/>
  <c r="CN44" i="23" s="1"/>
  <c r="CN35" i="27"/>
  <c r="CN36" i="27" s="1"/>
  <c r="CN37" i="27" s="1"/>
  <c r="CN45" i="23"/>
  <c r="CO35" i="27"/>
  <c r="CO36" i="27" s="1"/>
  <c r="CO45" i="23"/>
  <c r="CQ35" i="23"/>
  <c r="CP36" i="23"/>
  <c r="CP38" i="23" s="1"/>
  <c r="CP41" i="23" s="1"/>
  <c r="CR25" i="23"/>
  <c r="CS22" i="23" s="1"/>
  <c r="CS24" i="23" s="1"/>
  <c r="CR29" i="27"/>
  <c r="CR30" i="27" s="1"/>
  <c r="CR33" i="27" s="1"/>
  <c r="CP35" i="27" l="1"/>
  <c r="CP36" i="27" s="1"/>
  <c r="CP45" i="23"/>
  <c r="CO37" i="27"/>
  <c r="CQ49" i="23"/>
  <c r="CP49" i="23"/>
  <c r="CO49" i="23"/>
  <c r="CN50" i="23"/>
  <c r="CO44" i="23" s="1"/>
  <c r="CR35" i="23"/>
  <c r="CQ36" i="23"/>
  <c r="CS25" i="23"/>
  <c r="CT22" i="23" s="1"/>
  <c r="CT24" i="23" s="1"/>
  <c r="CS29" i="27"/>
  <c r="CS30" i="27" s="1"/>
  <c r="CS33" i="27" s="1"/>
  <c r="CO50" i="23" l="1"/>
  <c r="CP44" i="23" s="1"/>
  <c r="CP50" i="23" s="1"/>
  <c r="CQ44" i="23" s="1"/>
  <c r="CR36" i="23"/>
  <c r="CP37" i="27"/>
  <c r="CS35" i="23"/>
  <c r="CQ38" i="23"/>
  <c r="CQ41" i="23" s="1"/>
  <c r="CR38" i="23"/>
  <c r="CR41" i="23" s="1"/>
  <c r="CT25" i="23"/>
  <c r="CU22" i="23" s="1"/>
  <c r="CU24" i="23" s="1"/>
  <c r="CT29" i="27"/>
  <c r="CT30" i="27" s="1"/>
  <c r="CT33" i="27" s="1"/>
  <c r="CQ35" i="27" l="1"/>
  <c r="CQ36" i="27" s="1"/>
  <c r="CQ37" i="27" s="1"/>
  <c r="CQ45" i="23"/>
  <c r="CR35" i="27"/>
  <c r="CR36" i="27" s="1"/>
  <c r="CR45" i="23"/>
  <c r="CS36" i="23"/>
  <c r="CT35" i="23"/>
  <c r="CU25" i="23"/>
  <c r="CV22" i="23" s="1"/>
  <c r="CV24" i="23" s="1"/>
  <c r="CU29" i="27"/>
  <c r="CU30" i="27" s="1"/>
  <c r="CU33" i="27" s="1"/>
  <c r="CR37" i="27" l="1"/>
  <c r="CR49" i="23"/>
  <c r="CQ50" i="23"/>
  <c r="CR44" i="23" s="1"/>
  <c r="CS49" i="23"/>
  <c r="CT36" i="23"/>
  <c r="CT38" i="23" s="1"/>
  <c r="CT41" i="23" s="1"/>
  <c r="CU35" i="23"/>
  <c r="CS38" i="23"/>
  <c r="CS41" i="23" s="1"/>
  <c r="CV25" i="23"/>
  <c r="CW22" i="23" s="1"/>
  <c r="CW24" i="23" s="1"/>
  <c r="CV29" i="27"/>
  <c r="CV30" i="27" s="1"/>
  <c r="CV33" i="27" s="1"/>
  <c r="CR50" i="23" l="1"/>
  <c r="CS44" i="23" s="1"/>
  <c r="CT35" i="27"/>
  <c r="CT36" i="27" s="1"/>
  <c r="CT45" i="23"/>
  <c r="CS35" i="27"/>
  <c r="CS36" i="27" s="1"/>
  <c r="CS37" i="27" s="1"/>
  <c r="CS45" i="23"/>
  <c r="CV35" i="23"/>
  <c r="CU36" i="23"/>
  <c r="CW25" i="23"/>
  <c r="CX22" i="23" s="1"/>
  <c r="CX24" i="23" s="1"/>
  <c r="CW29" i="27"/>
  <c r="CW30" i="27" s="1"/>
  <c r="CW33" i="27" s="1"/>
  <c r="CT37" i="27" l="1"/>
  <c r="CU49" i="23"/>
  <c r="CT49" i="23"/>
  <c r="CS50" i="23"/>
  <c r="CT44" i="23" s="1"/>
  <c r="CV36" i="23"/>
  <c r="CV38" i="23" s="1"/>
  <c r="CV41" i="23" s="1"/>
  <c r="CU38" i="23"/>
  <c r="CU41" i="23" s="1"/>
  <c r="CW35" i="23"/>
  <c r="CX25" i="23"/>
  <c r="CY22" i="23" s="1"/>
  <c r="CY24" i="23" s="1"/>
  <c r="CX29" i="27"/>
  <c r="CX30" i="27" s="1"/>
  <c r="CX33" i="27" s="1"/>
  <c r="CU35" i="27" l="1"/>
  <c r="CU36" i="27" s="1"/>
  <c r="CU37" i="27" s="1"/>
  <c r="CU45" i="23"/>
  <c r="CV35" i="27"/>
  <c r="CV36" i="27" s="1"/>
  <c r="CV45" i="23"/>
  <c r="CT50" i="23"/>
  <c r="CU44" i="23" s="1"/>
  <c r="CX35" i="23"/>
  <c r="CW36" i="23"/>
  <c r="CY25" i="23"/>
  <c r="CZ22" i="23" s="1"/>
  <c r="CZ24" i="23" s="1"/>
  <c r="CY29" i="27"/>
  <c r="CY30" i="27" s="1"/>
  <c r="CY33" i="27" s="1"/>
  <c r="CV37" i="27" l="1"/>
  <c r="CX36" i="23"/>
  <c r="CX38" i="23" s="1"/>
  <c r="CX41" i="23" s="1"/>
  <c r="CW49" i="23"/>
  <c r="CV49" i="23"/>
  <c r="CU50" i="23"/>
  <c r="CV44" i="23" s="1"/>
  <c r="CW38" i="23"/>
  <c r="CW41" i="23" s="1"/>
  <c r="CY35" i="23"/>
  <c r="CZ25" i="23"/>
  <c r="DA22" i="23" s="1"/>
  <c r="DA24" i="23" s="1"/>
  <c r="CZ29" i="27"/>
  <c r="CZ30" i="27" s="1"/>
  <c r="CZ33" i="27" s="1"/>
  <c r="CW35" i="27" l="1"/>
  <c r="CW36" i="27" s="1"/>
  <c r="CW37" i="27" s="1"/>
  <c r="CW45" i="23"/>
  <c r="CX35" i="27"/>
  <c r="CX36" i="27" s="1"/>
  <c r="CX45" i="23"/>
  <c r="CV50" i="23"/>
  <c r="CW44" i="23" s="1"/>
  <c r="CZ35" i="23"/>
  <c r="CY36" i="23"/>
  <c r="DA25" i="23"/>
  <c r="DB22" i="23" s="1"/>
  <c r="DB24" i="23" s="1"/>
  <c r="DA29" i="27"/>
  <c r="DA30" i="27" s="1"/>
  <c r="DA33" i="27" s="1"/>
  <c r="CY49" i="23" l="1"/>
  <c r="CX49" i="23"/>
  <c r="CX37" i="27"/>
  <c r="CW50" i="23"/>
  <c r="CX44" i="23" s="1"/>
  <c r="CZ36" i="23"/>
  <c r="CZ38" i="23" s="1"/>
  <c r="CZ41" i="23" s="1"/>
  <c r="CY38" i="23"/>
  <c r="CY41" i="23" s="1"/>
  <c r="DA35" i="23"/>
  <c r="DB25" i="23"/>
  <c r="DC22" i="23" s="1"/>
  <c r="DC24" i="23" s="1"/>
  <c r="DB29" i="27"/>
  <c r="DB30" i="27" s="1"/>
  <c r="DB33" i="27" s="1"/>
  <c r="CX50" i="23" l="1"/>
  <c r="CY44" i="23" s="1"/>
  <c r="CZ35" i="27"/>
  <c r="CZ36" i="27" s="1"/>
  <c r="CZ45" i="23"/>
  <c r="CY35" i="27"/>
  <c r="CY36" i="27" s="1"/>
  <c r="CY37" i="27" s="1"/>
  <c r="CY45" i="23"/>
  <c r="DB35" i="23"/>
  <c r="DA36" i="23"/>
  <c r="DC25" i="23"/>
  <c r="DD22" i="23" s="1"/>
  <c r="DD24" i="23" s="1"/>
  <c r="DC29" i="27"/>
  <c r="DC30" i="27" s="1"/>
  <c r="DC33" i="27" s="1"/>
  <c r="CZ49" i="23" l="1"/>
  <c r="DA49" i="23"/>
  <c r="CY50" i="23"/>
  <c r="CZ44" i="23" s="1"/>
  <c r="CZ37" i="27"/>
  <c r="DB36" i="23"/>
  <c r="DA38" i="23"/>
  <c r="DA41" i="23" s="1"/>
  <c r="DC35" i="23"/>
  <c r="DB38" i="23"/>
  <c r="DB41" i="23" s="1"/>
  <c r="DD25" i="23"/>
  <c r="DE22" i="23" s="1"/>
  <c r="DE24" i="23" s="1"/>
  <c r="DD29" i="27"/>
  <c r="DD30" i="27" s="1"/>
  <c r="DD33" i="27" s="1"/>
  <c r="CZ50" i="23" l="1"/>
  <c r="DA44" i="23" s="1"/>
  <c r="DA35" i="27"/>
  <c r="DA36" i="27" s="1"/>
  <c r="DA37" i="27" s="1"/>
  <c r="DA45" i="23"/>
  <c r="DB45" i="23"/>
  <c r="DB35" i="27"/>
  <c r="DB36" i="27" s="1"/>
  <c r="DD35" i="23"/>
  <c r="DC36" i="23"/>
  <c r="DE25" i="23"/>
  <c r="DF22" i="23" s="1"/>
  <c r="DF24" i="23" s="1"/>
  <c r="DE29" i="27"/>
  <c r="DE30" i="27" s="1"/>
  <c r="DE33" i="27" s="1"/>
  <c r="DB37" i="27" l="1"/>
  <c r="DC49" i="23"/>
  <c r="DB49" i="23"/>
  <c r="DA50" i="23"/>
  <c r="DB44" i="23" s="1"/>
  <c r="DD36" i="23"/>
  <c r="DC38" i="23"/>
  <c r="DC41" i="23" s="1"/>
  <c r="DE35" i="23"/>
  <c r="DD38" i="23"/>
  <c r="DD41" i="23" s="1"/>
  <c r="DF25" i="23"/>
  <c r="DG22" i="23" s="1"/>
  <c r="DG24" i="23" s="1"/>
  <c r="DF29" i="27"/>
  <c r="DF30" i="27" s="1"/>
  <c r="DF33" i="27" s="1"/>
  <c r="DC35" i="27" l="1"/>
  <c r="DC36" i="27" s="1"/>
  <c r="DC37" i="27" s="1"/>
  <c r="DC45" i="23"/>
  <c r="DD35" i="27"/>
  <c r="DD36" i="27" s="1"/>
  <c r="DD45" i="23"/>
  <c r="DB50" i="23"/>
  <c r="DC44" i="23" s="1"/>
  <c r="DF35" i="23"/>
  <c r="DE36" i="23"/>
  <c r="DG25" i="23"/>
  <c r="DH22" i="23" s="1"/>
  <c r="DH24" i="23" s="1"/>
  <c r="DG29" i="27"/>
  <c r="DG30" i="27" s="1"/>
  <c r="DG33" i="27" s="1"/>
  <c r="DD37" i="27" l="1"/>
  <c r="DE49" i="23"/>
  <c r="DD49" i="23"/>
  <c r="DC50" i="23"/>
  <c r="DD44" i="23" s="1"/>
  <c r="DF36" i="23"/>
  <c r="DF38" i="23" s="1"/>
  <c r="DF41" i="23" s="1"/>
  <c r="DG35" i="23"/>
  <c r="DE38" i="23"/>
  <c r="DE41" i="23" s="1"/>
  <c r="DH25" i="23"/>
  <c r="DI22" i="23" s="1"/>
  <c r="DI24" i="23" s="1"/>
  <c r="DH29" i="27"/>
  <c r="DH30" i="27" s="1"/>
  <c r="DH33" i="27" s="1"/>
  <c r="DF45" i="23" l="1"/>
  <c r="DF35" i="27"/>
  <c r="DF36" i="27" s="1"/>
  <c r="DE35" i="27"/>
  <c r="DE36" i="27" s="1"/>
  <c r="DE37" i="27" s="1"/>
  <c r="DE45" i="23"/>
  <c r="DD50" i="23"/>
  <c r="DE44" i="23" s="1"/>
  <c r="DH35" i="23"/>
  <c r="DG36" i="23"/>
  <c r="DI25" i="23"/>
  <c r="DJ22" i="23" s="1"/>
  <c r="DJ24" i="23" s="1"/>
  <c r="DI29" i="27"/>
  <c r="DI30" i="27" s="1"/>
  <c r="DI33" i="27" s="1"/>
  <c r="DF37" i="27" l="1"/>
  <c r="DH36" i="23"/>
  <c r="DH38" i="23" s="1"/>
  <c r="DH41" i="23" s="1"/>
  <c r="DG49" i="23"/>
  <c r="DF49" i="23"/>
  <c r="DE50" i="23"/>
  <c r="DF44" i="23" s="1"/>
  <c r="DI35" i="23"/>
  <c r="DG38" i="23"/>
  <c r="DG41" i="23" s="1"/>
  <c r="DJ25" i="23"/>
  <c r="DK22" i="23" s="1"/>
  <c r="DK24" i="23" s="1"/>
  <c r="DJ29" i="27"/>
  <c r="DJ30" i="27" s="1"/>
  <c r="DJ33" i="27" s="1"/>
  <c r="DF50" i="23" l="1"/>
  <c r="DG44" i="23" s="1"/>
  <c r="DH35" i="27"/>
  <c r="DH36" i="27" s="1"/>
  <c r="DH45" i="23"/>
  <c r="DG35" i="27"/>
  <c r="DG36" i="27" s="1"/>
  <c r="DG37" i="27" s="1"/>
  <c r="DG45" i="23"/>
  <c r="DJ35" i="23"/>
  <c r="DI36" i="23"/>
  <c r="DK25" i="23"/>
  <c r="DL22" i="23" s="1"/>
  <c r="DL24" i="23" s="1"/>
  <c r="DK29" i="27"/>
  <c r="DK30" i="27" s="1"/>
  <c r="DK33" i="27" s="1"/>
  <c r="DJ36" i="23" l="1"/>
  <c r="DG50" i="23"/>
  <c r="DH44" i="23" s="1"/>
  <c r="DH49" i="23"/>
  <c r="DI49" i="23"/>
  <c r="DH37" i="27"/>
  <c r="DI38" i="23"/>
  <c r="DI41" i="23" s="1"/>
  <c r="DK35" i="23"/>
  <c r="DJ38" i="23"/>
  <c r="DJ41" i="23" s="1"/>
  <c r="DL25" i="23"/>
  <c r="DM22" i="23" s="1"/>
  <c r="DM24" i="23" s="1"/>
  <c r="DL29" i="27"/>
  <c r="DL30" i="27" s="1"/>
  <c r="DL33" i="27" s="1"/>
  <c r="DH50" i="23" l="1"/>
  <c r="DI44" i="23" s="1"/>
  <c r="DI35" i="27"/>
  <c r="DI36" i="27" s="1"/>
  <c r="DI37" i="27" s="1"/>
  <c r="DI45" i="23"/>
  <c r="DJ45" i="23"/>
  <c r="DJ35" i="27"/>
  <c r="DJ36" i="27" s="1"/>
  <c r="DL35" i="23"/>
  <c r="DK36" i="23"/>
  <c r="DM25" i="23"/>
  <c r="DN22" i="23" s="1"/>
  <c r="DN24" i="23" s="1"/>
  <c r="DM29" i="27"/>
  <c r="DM30" i="27" s="1"/>
  <c r="DM33" i="27" s="1"/>
  <c r="DL36" i="23" l="1"/>
  <c r="DK49" i="23"/>
  <c r="DJ49" i="23"/>
  <c r="DJ37" i="27"/>
  <c r="DI50" i="23"/>
  <c r="DJ44" i="23" s="1"/>
  <c r="DK38" i="23"/>
  <c r="DK41" i="23" s="1"/>
  <c r="DM35" i="23"/>
  <c r="DL38" i="23"/>
  <c r="DL41" i="23" s="1"/>
  <c r="DN25" i="23"/>
  <c r="DO22" i="23" s="1"/>
  <c r="DO24" i="23" s="1"/>
  <c r="DN29" i="27"/>
  <c r="DN30" i="27" s="1"/>
  <c r="DN33" i="27" s="1"/>
  <c r="DK35" i="27" l="1"/>
  <c r="DK36" i="27" s="1"/>
  <c r="DK37" i="27" s="1"/>
  <c r="DK45" i="23"/>
  <c r="DL45" i="23"/>
  <c r="DL35" i="27"/>
  <c r="DL36" i="27" s="1"/>
  <c r="DJ50" i="23"/>
  <c r="DK44" i="23" s="1"/>
  <c r="DN35" i="23"/>
  <c r="DM36" i="23"/>
  <c r="DO25" i="23"/>
  <c r="DP22" i="23" s="1"/>
  <c r="DP24" i="23" s="1"/>
  <c r="DO29" i="27"/>
  <c r="DO30" i="27" s="1"/>
  <c r="DO33" i="27" s="1"/>
  <c r="DL37" i="27" l="1"/>
  <c r="DN36" i="23"/>
  <c r="DM49" i="23"/>
  <c r="DL49" i="23"/>
  <c r="DK50" i="23"/>
  <c r="DL44" i="23" s="1"/>
  <c r="DO35" i="23"/>
  <c r="DN38" i="23"/>
  <c r="DN41" i="23" s="1"/>
  <c r="DM38" i="23"/>
  <c r="DM41" i="23" s="1"/>
  <c r="DP25" i="23"/>
  <c r="DQ22" i="23" s="1"/>
  <c r="DQ24" i="23" s="1"/>
  <c r="DP29" i="27"/>
  <c r="DP30" i="27" s="1"/>
  <c r="DP33" i="27" s="1"/>
  <c r="DN45" i="23" l="1"/>
  <c r="DN35" i="27"/>
  <c r="DN36" i="27" s="1"/>
  <c r="DM35" i="27"/>
  <c r="DM36" i="27" s="1"/>
  <c r="DM37" i="27" s="1"/>
  <c r="DM45" i="23"/>
  <c r="DL50" i="23"/>
  <c r="DM44" i="23" s="1"/>
  <c r="DP35" i="23"/>
  <c r="DO36" i="23"/>
  <c r="DQ25" i="23"/>
  <c r="DR22" i="23" s="1"/>
  <c r="DR24" i="23" s="1"/>
  <c r="DQ29" i="27"/>
  <c r="DQ30" i="27" s="1"/>
  <c r="DQ33" i="27" s="1"/>
  <c r="DN37" i="27" l="1"/>
  <c r="DO49" i="23"/>
  <c r="DN49" i="23"/>
  <c r="DM50" i="23"/>
  <c r="DN44" i="23" s="1"/>
  <c r="DP36" i="23"/>
  <c r="DO38" i="23"/>
  <c r="DO41" i="23" s="1"/>
  <c r="DQ35" i="23"/>
  <c r="DP38" i="23"/>
  <c r="DP41" i="23" s="1"/>
  <c r="DR25" i="23"/>
  <c r="DS22" i="23" s="1"/>
  <c r="DS24" i="23" s="1"/>
  <c r="DR29" i="27"/>
  <c r="DR30" i="27" s="1"/>
  <c r="DR33" i="27" s="1"/>
  <c r="DN50" i="23" l="1"/>
  <c r="DO44" i="23" s="1"/>
  <c r="DO35" i="27"/>
  <c r="DO36" i="27" s="1"/>
  <c r="DO37" i="27" s="1"/>
  <c r="DO45" i="23"/>
  <c r="DP35" i="27"/>
  <c r="DP36" i="27" s="1"/>
  <c r="DP45" i="23"/>
  <c r="DR35" i="23"/>
  <c r="DQ36" i="23"/>
  <c r="DS25" i="23"/>
  <c r="DT22" i="23" s="1"/>
  <c r="DT24" i="23" s="1"/>
  <c r="DS29" i="27"/>
  <c r="DS30" i="27" s="1"/>
  <c r="DS33" i="27" s="1"/>
  <c r="DP37" i="27" l="1"/>
  <c r="DP49" i="23"/>
  <c r="DQ49" i="23"/>
  <c r="DO50" i="23"/>
  <c r="DP44" i="23" s="1"/>
  <c r="DR36" i="23"/>
  <c r="DQ38" i="23"/>
  <c r="DQ41" i="23" s="1"/>
  <c r="DS35" i="23"/>
  <c r="DR38" i="23"/>
  <c r="DR41" i="23" s="1"/>
  <c r="DT25" i="23"/>
  <c r="DU22" i="23" s="1"/>
  <c r="DU24" i="23" s="1"/>
  <c r="DT29" i="27"/>
  <c r="DT30" i="27" s="1"/>
  <c r="DT33" i="27" s="1"/>
  <c r="DP50" i="23" l="1"/>
  <c r="DQ44" i="23" s="1"/>
  <c r="DQ35" i="27"/>
  <c r="DQ36" i="27" s="1"/>
  <c r="DQ37" i="27" s="1"/>
  <c r="DQ45" i="23"/>
  <c r="DR45" i="23"/>
  <c r="DR35" i="27"/>
  <c r="DR36" i="27" s="1"/>
  <c r="DT35" i="23"/>
  <c r="DS36" i="23"/>
  <c r="DU25" i="23"/>
  <c r="DV22" i="23" s="1"/>
  <c r="DV24" i="23" s="1"/>
  <c r="DU29" i="27"/>
  <c r="DU30" i="27" s="1"/>
  <c r="DU33" i="27" s="1"/>
  <c r="DT36" i="23" l="1"/>
  <c r="DR37" i="27"/>
  <c r="DS49" i="23"/>
  <c r="DR49" i="23"/>
  <c r="DQ50" i="23"/>
  <c r="DR44" i="23" s="1"/>
  <c r="DU35" i="23"/>
  <c r="DT38" i="23"/>
  <c r="DT41" i="23" s="1"/>
  <c r="DS38" i="23"/>
  <c r="DS41" i="23" s="1"/>
  <c r="DV25" i="23"/>
  <c r="DW22" i="23" s="1"/>
  <c r="DW24" i="23" s="1"/>
  <c r="DV29" i="27"/>
  <c r="DV30" i="27" s="1"/>
  <c r="DV33" i="27" s="1"/>
  <c r="DU36" i="23" l="1"/>
  <c r="DT35" i="27"/>
  <c r="DT36" i="27" s="1"/>
  <c r="DT45" i="23"/>
  <c r="DS35" i="27"/>
  <c r="DS36" i="27" s="1"/>
  <c r="DS37" i="27" s="1"/>
  <c r="DS45" i="23"/>
  <c r="DR50" i="23"/>
  <c r="DS44" i="23" s="1"/>
  <c r="DV35" i="23"/>
  <c r="DV36" i="23" s="1"/>
  <c r="DU38" i="23"/>
  <c r="DU41" i="23" s="1"/>
  <c r="DW25" i="23"/>
  <c r="DX22" i="23" s="1"/>
  <c r="DX24" i="23" s="1"/>
  <c r="DW29" i="27"/>
  <c r="DW30" i="27" s="1"/>
  <c r="DW33" i="27" s="1"/>
  <c r="DS50" i="23" l="1"/>
  <c r="DT44" i="23" s="1"/>
  <c r="DT37" i="27"/>
  <c r="DU35" i="27"/>
  <c r="DU36" i="27" s="1"/>
  <c r="DU45" i="23"/>
  <c r="DU49" i="23"/>
  <c r="DT49" i="23"/>
  <c r="DW35" i="23"/>
  <c r="DW36" i="23" s="1"/>
  <c r="DV38" i="23"/>
  <c r="DV41" i="23" s="1"/>
  <c r="DX25" i="23"/>
  <c r="DY22" i="23" s="1"/>
  <c r="DX29" i="27"/>
  <c r="DX30" i="27" s="1"/>
  <c r="DX33" i="27" s="1"/>
  <c r="DT50" i="23" l="1"/>
  <c r="DU44" i="23" s="1"/>
  <c r="DU50" i="23" s="1"/>
  <c r="DV44" i="23" s="1"/>
  <c r="DU37" i="27"/>
  <c r="DV45" i="23"/>
  <c r="DV35" i="27"/>
  <c r="DV36" i="27" s="1"/>
  <c r="DV49" i="23"/>
  <c r="DX35" i="23"/>
  <c r="DX36" i="23" s="1"/>
  <c r="DW38" i="23"/>
  <c r="DW41" i="23" s="1"/>
  <c r="DY24" i="23"/>
  <c r="DY25" i="23" s="1"/>
  <c r="DV37" i="27" l="1"/>
  <c r="DW49" i="23"/>
  <c r="DV50" i="23"/>
  <c r="DW44" i="23" s="1"/>
  <c r="DW35" i="27"/>
  <c r="DW36" i="27" s="1"/>
  <c r="DW37" i="27" s="1"/>
  <c r="DW45" i="23"/>
  <c r="DX49" i="23" s="1"/>
  <c r="DX38" i="23"/>
  <c r="DX41" i="23" s="1"/>
  <c r="I24" i="23"/>
  <c r="DY29" i="27"/>
  <c r="DX35" i="27" l="1"/>
  <c r="DX36" i="27" s="1"/>
  <c r="DX37" i="27" s="1"/>
  <c r="DX45" i="23"/>
  <c r="DY49" i="23" s="1"/>
  <c r="I49" i="23" s="1"/>
  <c r="DW50" i="23"/>
  <c r="DX44" i="23" s="1"/>
  <c r="DY30" i="27"/>
  <c r="I29" i="27"/>
  <c r="DX50" i="23" l="1"/>
  <c r="DY44" i="23" s="1"/>
  <c r="DY33" i="27"/>
  <c r="DY35" i="23" s="1"/>
  <c r="I30" i="27"/>
  <c r="I35" i="23" l="1"/>
  <c r="DY36" i="23"/>
  <c r="DY38" i="23" s="1"/>
  <c r="DY41" i="23" s="1"/>
  <c r="I33" i="27"/>
  <c r="I41" i="23" l="1"/>
  <c r="DY35" i="27"/>
  <c r="DY45" i="23"/>
  <c r="I35" i="27" l="1"/>
  <c r="DY36" i="27"/>
  <c r="E45" i="23"/>
  <c r="E51" i="23" s="1"/>
  <c r="DY50" i="23"/>
  <c r="I36" i="27" l="1"/>
  <c r="DY37" i="27"/>
</calcChain>
</file>

<file path=xl/sharedStrings.xml><?xml version="1.0" encoding="utf-8"?>
<sst xmlns="http://schemas.openxmlformats.org/spreadsheetml/2006/main" count="741" uniqueCount="415">
  <si>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</si>
  <si>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</si>
  <si>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</si>
  <si>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</si>
  <si>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</si>
  <si>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</si>
  <si>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</si>
  <si>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</si>
  <si>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</si>
  <si>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</si>
  <si>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</si>
  <si>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</si>
  <si>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</si>
  <si>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</si>
  <si>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</si>
  <si>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</si>
  <si>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</si>
  <si>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</si>
  <si>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</si>
  <si>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</si>
  <si>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</si>
  <si>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Modellname</t>
  </si>
  <si>
    <t>Projektname</t>
  </si>
  <si>
    <t>Namen</t>
  </si>
  <si>
    <t>Firma</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</si>
  <si>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</si>
  <si>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</si>
  <si>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</si>
  <si>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</si>
  <si>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</si>
  <si>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</si>
  <si>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</si>
  <si>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</si>
  <si>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</si>
  <si>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</si>
  <si>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</si>
  <si>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</si>
  <si>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</si>
  <si>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</si>
  <si>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</si>
  <si>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</si>
  <si>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</si>
  <si>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</si>
  <si>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</si>
  <si>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</si>
  <si>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</si>
  <si>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</si>
  <si>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</si>
  <si>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</si>
  <si>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</si>
  <si>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</si>
  <si>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</si>
  <si>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</si>
  <si>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</si>
  <si>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</si>
  <si>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</si>
  <si>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</si>
  <si>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Allgemeine Modellannahmen</t>
  </si>
  <si>
    <t>Autor des Modells</t>
  </si>
  <si>
    <t>Modell auditiert</t>
  </si>
  <si>
    <t>Letzte Aktualisierung</t>
  </si>
  <si>
    <t>Basisjahr für Annahmen</t>
  </si>
  <si>
    <t>Ueb1</t>
  </si>
  <si>
    <t>Blattüberschriften</t>
  </si>
  <si>
    <t>Ueb2</t>
  </si>
  <si>
    <t>Ueb3</t>
  </si>
  <si>
    <t>Ueb4</t>
  </si>
  <si>
    <t>Tabellen_Ueb</t>
  </si>
  <si>
    <t>Tabellen Überschrift</t>
  </si>
  <si>
    <t xml:space="preserve"> mit bedingter Formatierung =&gt; Kopie erforderlich</t>
  </si>
  <si>
    <t>In Ordnung</t>
  </si>
  <si>
    <t>In Arbeit</t>
  </si>
  <si>
    <t>Prüfen</t>
  </si>
  <si>
    <t>Dateiname</t>
  </si>
  <si>
    <t>Namen und Modellinformationen</t>
  </si>
  <si>
    <t>Annahmen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</si>
  <si>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</si>
  <si>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</si>
  <si>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</si>
  <si>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</si>
  <si>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</si>
  <si>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</si>
  <si>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</si>
  <si>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</si>
  <si>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</si>
  <si>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</si>
  <si>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</si>
  <si>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</si>
  <si>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</si>
  <si>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</si>
  <si>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</si>
  <si>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</si>
  <si>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Autor</t>
  </si>
  <si>
    <t>nein</t>
  </si>
  <si>
    <t>Basiswährung</t>
  </si>
  <si>
    <t>Tab_Start</t>
  </si>
  <si>
    <t>Name_Projekt</t>
  </si>
  <si>
    <t>Name_Unternehmen</t>
  </si>
  <si>
    <t>Name_Modell</t>
  </si>
  <si>
    <t>Unternehmensname</t>
  </si>
  <si>
    <t>Name_Datei</t>
  </si>
  <si>
    <t>Name_Autor</t>
  </si>
  <si>
    <t>Modell-Timing</t>
  </si>
  <si>
    <t>Zeile_Spalten-Summe</t>
  </si>
  <si>
    <t>Quotient</t>
  </si>
  <si>
    <t>mit bedingter Formatierung =&gt; Kopie erforderlich</t>
  </si>
  <si>
    <t>Rund_Tol</t>
  </si>
  <si>
    <t>Kommentar</t>
  </si>
  <si>
    <t>Kommentarfeld</t>
  </si>
  <si>
    <t>Datum</t>
  </si>
  <si>
    <t>Integrierte Finanzplanung</t>
  </si>
  <si>
    <t>Projekt</t>
  </si>
  <si>
    <t>Szenario</t>
  </si>
  <si>
    <t>Auditiert</t>
  </si>
  <si>
    <t xml:space="preserve">Blatt Nr. </t>
  </si>
  <si>
    <t>Blattname</t>
  </si>
  <si>
    <t>Link zum Blatt</t>
  </si>
  <si>
    <t>Index (Dieses Blatt)</t>
  </si>
  <si>
    <t>Cashflow, GuV und Bilanz (monatlich)</t>
  </si>
  <si>
    <t>Szanarioannahmen u. -manager</t>
  </si>
  <si>
    <t>Finanzierung</t>
  </si>
  <si>
    <t>Rechtlicher Hinweis</t>
  </si>
  <si>
    <t>Kontakt</t>
  </si>
  <si>
    <t>Logo hier einfügen (optional)</t>
  </si>
  <si>
    <t>Ganz kleine Zahl</t>
  </si>
  <si>
    <t>Abschnittsüberschriften / Gliederung</t>
  </si>
  <si>
    <t>Startdatum für das Modell</t>
  </si>
  <si>
    <t>Startdatum</t>
  </si>
  <si>
    <t>Dauer</t>
  </si>
  <si>
    <t>Enddatum</t>
  </si>
  <si>
    <t>Cons_Start</t>
  </si>
  <si>
    <t>Cons_End</t>
  </si>
  <si>
    <t>Ops_Start</t>
  </si>
  <si>
    <t>Ops_End</t>
  </si>
  <si>
    <t>Periodizität</t>
  </si>
  <si>
    <t>Monate</t>
  </si>
  <si>
    <t>Jan</t>
  </si>
  <si>
    <t>Feb</t>
  </si>
  <si>
    <t>Mrz</t>
  </si>
  <si>
    <t>Apr</t>
  </si>
  <si>
    <t>Mai</t>
  </si>
  <si>
    <t>Jun</t>
  </si>
  <si>
    <t>Jul</t>
  </si>
  <si>
    <t>Aug</t>
  </si>
  <si>
    <t>Sep</t>
  </si>
  <si>
    <t>Okt</t>
  </si>
  <si>
    <t>Nov</t>
  </si>
  <si>
    <t>Dez</t>
  </si>
  <si>
    <t>Schalter</t>
  </si>
  <si>
    <t>Perioden</t>
  </si>
  <si>
    <t>Timing</t>
  </si>
  <si>
    <t>Start der Periode</t>
  </si>
  <si>
    <t>Ende der Periode</t>
  </si>
  <si>
    <t>Start</t>
  </si>
  <si>
    <t>Ende</t>
  </si>
  <si>
    <t>Schalter &amp; Zähler</t>
  </si>
  <si>
    <t>Tage in Periode</t>
  </si>
  <si>
    <t>Tage</t>
  </si>
  <si>
    <t>Kalenderjahr</t>
  </si>
  <si>
    <t>Jahr</t>
  </si>
  <si>
    <t>Zahl</t>
  </si>
  <si>
    <t>Quartale</t>
  </si>
  <si>
    <t>Halbjahre</t>
  </si>
  <si>
    <t>Jahre</t>
  </si>
  <si>
    <t>Timing Kontrolle (Planungszeitraum)</t>
  </si>
  <si>
    <t>1=Yes , 0=No</t>
  </si>
  <si>
    <t>1=Ja , 0=Nein</t>
  </si>
  <si>
    <t xml:space="preserve"> mit Datenüberprüfung/Gültigkeit =&gt; Kopie erforderlich</t>
  </si>
  <si>
    <t>Aktiv</t>
  </si>
  <si>
    <t>Schalter_JA-NEIN  (keine Zellformatvorlage)</t>
  </si>
  <si>
    <t>Schalter_YES-NO  (keine Zellformatvorlage)</t>
  </si>
  <si>
    <t>Schalter aktiv/inaktiv  (keine Zellformatvorlage)</t>
  </si>
  <si>
    <t>Zahl_Prozent (Basisformatierung)</t>
  </si>
  <si>
    <t>Zahl_Standard (Basisformatierung)</t>
  </si>
  <si>
    <t xml:space="preserve"> i.d.R. anschließend mit weiterer Zellformatvorlage wie Annahme, InSheet, OffSheet etc.</t>
  </si>
  <si>
    <t>Betriebsphase / Operations</t>
  </si>
  <si>
    <t>Bauphase / Construction</t>
  </si>
  <si>
    <t>Executive Summary</t>
  </si>
  <si>
    <t>Grafiken</t>
  </si>
  <si>
    <t>Inputs / Annahmen</t>
  </si>
  <si>
    <t>Bauphase - Investitionen u. Kapitalbedarf</t>
  </si>
  <si>
    <t>Betriebsphase (Umsätze &amp; Kosten)</t>
  </si>
  <si>
    <t>Abschreibungen &amp; Steuern</t>
  </si>
  <si>
    <t>Timing (ggf. ausblenden)</t>
  </si>
  <si>
    <t>Formatierungen, Konstanten &amp; Symbole</t>
  </si>
  <si>
    <t>Externer_Link</t>
  </si>
  <si>
    <t>Flag (Standard)</t>
  </si>
  <si>
    <t>Kontrollen, Schalter &amp; Sonstiges</t>
  </si>
  <si>
    <t>Positiv</t>
  </si>
  <si>
    <t>Null</t>
  </si>
  <si>
    <t>Negativ</t>
  </si>
  <si>
    <t>Konstanten, Symbole &amp; Auswahltabellen</t>
  </si>
  <si>
    <t>Auswahltabellen</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</si>
  <si>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</si>
  <si>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</si>
  <si>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Fernwärme AG</t>
  </si>
  <si>
    <t>Projektfinanzierung</t>
  </si>
  <si>
    <t>Holzheizwerk I</t>
  </si>
  <si>
    <t>Email:</t>
  </si>
  <si>
    <t>www.financial-modelling-videos.de</t>
  </si>
  <si>
    <t>Profil und Kontakt</t>
  </si>
  <si>
    <t>Webseite:</t>
  </si>
  <si>
    <t>Cashflow-Wasserfall</t>
  </si>
  <si>
    <t>Schulungsdatei des Intensiv-Video-Workshop</t>
  </si>
  <si>
    <t>Große Feuerungsanlage + zweiter Ölkessel</t>
  </si>
  <si>
    <t>Gebäude, Bodenplatte, Silos u. Grundstück</t>
  </si>
  <si>
    <t>Fernwärmestation, Pumpen, Wärmetauscher</t>
  </si>
  <si>
    <t>Transport, Engineering</t>
  </si>
  <si>
    <t>Büro- und Geschäftsausstattung</t>
  </si>
  <si>
    <t>Recht und Beratung (inkl. Gutachten)</t>
  </si>
  <si>
    <t>Unvorhergesehenes (Reserve)</t>
  </si>
  <si>
    <t>frei</t>
  </si>
  <si>
    <t>Investitionen</t>
  </si>
  <si>
    <t>Kategorie</t>
  </si>
  <si>
    <t>Anlagen-Kl.</t>
  </si>
  <si>
    <t>EUR'000</t>
  </si>
  <si>
    <t>Gesamt</t>
  </si>
  <si>
    <t>Kontrolle</t>
  </si>
  <si>
    <t>Investitionsprofil</t>
  </si>
  <si>
    <t>Abschreibungen</t>
  </si>
  <si>
    <t>Anlagenklasse</t>
  </si>
  <si>
    <t>Bezeichnung Anlagenklasse</t>
  </si>
  <si>
    <t>Büro- u. Geschäftsausstattung</t>
  </si>
  <si>
    <t>Lineare Abschreibung</t>
  </si>
  <si>
    <t>Nutzungsdauer (Jahren)</t>
  </si>
  <si>
    <t>% p.a.</t>
  </si>
  <si>
    <t>% p.m.</t>
  </si>
  <si>
    <t>Zinsen u. Finanzierungsgebühren der Bauphase werden kapitalisiert</t>
  </si>
  <si>
    <t>Zuordnung zu Anlagenklasse</t>
  </si>
  <si>
    <t>Auswahl</t>
  </si>
  <si>
    <t>Grundstücke u. Gebäude</t>
  </si>
  <si>
    <t>%</t>
  </si>
  <si>
    <t>Kosten</t>
  </si>
  <si>
    <t>Anlage-Kl.</t>
  </si>
  <si>
    <t>Finanzierung (Eigen- und Fremdkapital)</t>
  </si>
  <si>
    <t>Eigenkapital</t>
  </si>
  <si>
    <t>Anfängliches Eigenkapital</t>
  </si>
  <si>
    <t>EUR '000</t>
  </si>
  <si>
    <t>Fremdkapital</t>
  </si>
  <si>
    <t>Konditionen - Darlehen</t>
  </si>
  <si>
    <t>Darlehenshöhe (Maximum)</t>
  </si>
  <si>
    <t>Laufzeit</t>
  </si>
  <si>
    <t>Tilgungsfrei</t>
  </si>
  <si>
    <t>Tilgungsbeginn</t>
  </si>
  <si>
    <t>Ablauf-/Enddatum Darlehen</t>
  </si>
  <si>
    <t>Zinsen und Gebühren</t>
  </si>
  <si>
    <t>Zinssatz</t>
  </si>
  <si>
    <t>Abschlussgebühr</t>
  </si>
  <si>
    <t>% der Darlehenssumme</t>
  </si>
  <si>
    <t>Bereitstellungsgebühr</t>
  </si>
  <si>
    <t>Kapitalbedarf und Finanzierung</t>
  </si>
  <si>
    <t>Zu finanzierenden Kosten</t>
  </si>
  <si>
    <t>Investitionskosten</t>
  </si>
  <si>
    <t>Zinsen (während Bauphase)</t>
  </si>
  <si>
    <t>Finanzierungsgebühren</t>
  </si>
  <si>
    <t>Summe Mittelverwendung</t>
  </si>
  <si>
    <t>Mittelverwendung u. Mittelherkunft</t>
  </si>
  <si>
    <t>Mittelverwendung</t>
  </si>
  <si>
    <t>Mittelherkunft</t>
  </si>
  <si>
    <t>Eigenkapital (Anfängliches)</t>
  </si>
  <si>
    <t xml:space="preserve">   Zwischensaldo</t>
  </si>
  <si>
    <t>Eröffnungsbilanz</t>
  </si>
  <si>
    <t>Zur Finanzierung genutzt</t>
  </si>
  <si>
    <t>Schlussbilanz/Saldenvortrag</t>
  </si>
  <si>
    <t>Noch nicht genutztes EK</t>
  </si>
  <si>
    <t>Darlehen</t>
  </si>
  <si>
    <t>Ende der Bauphase</t>
  </si>
  <si>
    <t>[1,0]</t>
  </si>
  <si>
    <t>Darlehenskonto</t>
  </si>
  <si>
    <t>Inanspruchnahme</t>
  </si>
  <si>
    <t>Zu refinanzieren zu Beginn der Betriebsphase</t>
  </si>
  <si>
    <t>Noch nicht "genutztes" FK</t>
  </si>
  <si>
    <t>Eigenkapital (Zusätzliches)</t>
  </si>
  <si>
    <t>Mittelherkunft = Mittelverwendung?</t>
  </si>
  <si>
    <t>Zinsen Darlehen</t>
  </si>
  <si>
    <t>Zinssatz (pro Periode)</t>
  </si>
  <si>
    <t>% pro Periode</t>
  </si>
  <si>
    <t>Zinsen in Bauphase</t>
  </si>
  <si>
    <t>Gebühren Darlehen</t>
  </si>
  <si>
    <t>Beginn der Bauphase</t>
  </si>
  <si>
    <t>Bereitstellunggebühr</t>
  </si>
  <si>
    <t>p.a.</t>
  </si>
  <si>
    <t>Gesamtsumme Finanzierungsgebühren</t>
  </si>
  <si>
    <t>Investitionen nach Anlagenklassen</t>
  </si>
  <si>
    <t>Abschreibungen, Steuern und Working Capital</t>
  </si>
  <si>
    <t>Erhöhungen</t>
  </si>
  <si>
    <t>Nutzungsdauer</t>
  </si>
  <si>
    <t>% p.p.</t>
  </si>
  <si>
    <t>Produktion und Preise</t>
  </si>
  <si>
    <t>Produktion</t>
  </si>
  <si>
    <t>Wärmeproduktion (Max. bei Volllast)</t>
  </si>
  <si>
    <t>MWh/p.a.</t>
  </si>
  <si>
    <t>Unterjähriges Verbrauchs-/Nachfrageprofil</t>
  </si>
  <si>
    <t>Monat</t>
  </si>
  <si>
    <t>% von Max.</t>
  </si>
  <si>
    <t>Gesamteffizienz</t>
  </si>
  <si>
    <t>Preise</t>
  </si>
  <si>
    <t>Preis für Fernwärme</t>
  </si>
  <si>
    <t>EUR/MWh</t>
  </si>
  <si>
    <t>Ct/kWh</t>
  </si>
  <si>
    <t>Fixkosten</t>
  </si>
  <si>
    <t>Löhne u. Gehälter</t>
  </si>
  <si>
    <t>EUR '000/p.m.</t>
  </si>
  <si>
    <t>Administration + Verwaltung</t>
  </si>
  <si>
    <t>Wartung und Inspektion</t>
  </si>
  <si>
    <t>Variable Kosten</t>
  </si>
  <si>
    <t>Holzchips</t>
  </si>
  <si>
    <t>Transportkosten zum Heizwerk</t>
  </si>
  <si>
    <t>Sonstiges</t>
  </si>
  <si>
    <t>Produktion und Erlöse</t>
  </si>
  <si>
    <t>Nachfrageprofil</t>
  </si>
  <si>
    <t>Bruttowärmeproduktion</t>
  </si>
  <si>
    <t>MWh</t>
  </si>
  <si>
    <t>Effizienz</t>
  </si>
  <si>
    <t>Nettowärmeproduktion /-absatz</t>
  </si>
  <si>
    <t>Erlöse</t>
  </si>
  <si>
    <t>Marktpreis</t>
  </si>
  <si>
    <t>Umsatzerlöse</t>
  </si>
  <si>
    <t>Fixe Kosten</t>
  </si>
  <si>
    <t>Real</t>
  </si>
  <si>
    <t>pro Monat</t>
  </si>
  <si>
    <t>Gesamtkosten (real)</t>
  </si>
  <si>
    <t>Weitere Annahmen</t>
  </si>
  <si>
    <t>Basisjahr</t>
  </si>
  <si>
    <t>Inflationsrate</t>
  </si>
  <si>
    <t>Preissteigerung</t>
  </si>
  <si>
    <t>Preissteigerungsindex</t>
  </si>
  <si>
    <t>Index</t>
  </si>
  <si>
    <t>Nominal</t>
  </si>
  <si>
    <t>Gesamtkosten (nominal)</t>
  </si>
  <si>
    <t>Darlehen - Zinsen und Tilgung</t>
  </si>
  <si>
    <t>Schalter Darlehen</t>
  </si>
  <si>
    <t>Zähler Monate Kreditlaufzeit</t>
  </si>
  <si>
    <t>Rückzahlung</t>
  </si>
  <si>
    <t>Zähler Verbleibende Tilgungsperioden</t>
  </si>
  <si>
    <t>Zu refinanzieren bei Rückzahlungsbeginn</t>
  </si>
  <si>
    <t>Tilgungen</t>
  </si>
  <si>
    <t>Zinsen während des Rückzahlungszeitraums</t>
  </si>
  <si>
    <t>Annuitäten Zahlungen</t>
  </si>
  <si>
    <t>Annuität (Tilgung + Zinsen)</t>
  </si>
  <si>
    <t>Zinsen</t>
  </si>
  <si>
    <t>Tilgung</t>
  </si>
  <si>
    <t>Darlehen vollständig zurück gezahlt?</t>
  </si>
  <si>
    <t xml:space="preserve">Tilgungsbeginn </t>
  </si>
  <si>
    <t>Bauphase / Constructions</t>
  </si>
  <si>
    <t>Cash Flow, Gewinn- und Verlustrechnung und Bilanz</t>
  </si>
  <si>
    <t>Finanzübersichten    (EUR '000)</t>
  </si>
  <si>
    <t>Gewinn- und Verlustrechnung</t>
  </si>
  <si>
    <t>Umsatz</t>
  </si>
  <si>
    <t>EBITDA</t>
  </si>
  <si>
    <t>EBIT</t>
  </si>
  <si>
    <t>EBT</t>
  </si>
  <si>
    <t>Steuern</t>
  </si>
  <si>
    <t>Überschuss/Fehlbetrag  (NPAT)</t>
  </si>
  <si>
    <t xml:space="preserve">   Überschuss/Fehlbetrag kumuliert</t>
  </si>
  <si>
    <t>Kosten fix</t>
  </si>
  <si>
    <t>Kosten variabel</t>
  </si>
  <si>
    <t>Steuern vom Einkommen u. Ertrag (pauschaler St.satz)</t>
  </si>
  <si>
    <t>Steuerzahlungen erfolgen</t>
  </si>
  <si>
    <t>Ergebnis vor Steuern (EBT)</t>
  </si>
  <si>
    <t>EBT kumuliert</t>
  </si>
  <si>
    <t>Bemessungsgrundlage</t>
  </si>
  <si>
    <t>Steuersatz</t>
  </si>
  <si>
    <t>Steuern (zu zahlen)</t>
  </si>
  <si>
    <t>Bilanzkonto: Steuerrückstellungen</t>
  </si>
  <si>
    <t>Zu zahlende Steuern</t>
  </si>
  <si>
    <t>Num#</t>
  </si>
  <si>
    <t>Gezahlte Steuern</t>
  </si>
  <si>
    <t>Berechnung gezahlte Steuern</t>
  </si>
  <si>
    <t>[1;0]</t>
  </si>
  <si>
    <t>Laufender Monat Gesamtplanung</t>
  </si>
  <si>
    <t>Total</t>
  </si>
  <si>
    <t xml:space="preserve">   Zu zahlen nach Modellende</t>
  </si>
  <si>
    <t xml:space="preserve">  Zu berücksichigende Monate</t>
  </si>
  <si>
    <t xml:space="preserve">  Flag: Steuerzahlung</t>
  </si>
  <si>
    <t>Zahlungsziele Debitoren / Kreditoren</t>
  </si>
  <si>
    <t>Zahlungsziel Debitoren</t>
  </si>
  <si>
    <t>Zahlungsziel Kreditoren</t>
  </si>
  <si>
    <t>Working Capital</t>
  </si>
  <si>
    <t>Umsatzerlöse &amp; Kosten</t>
  </si>
  <si>
    <t>Kosten (fix u. variabel)</t>
  </si>
  <si>
    <t>Debitoren - Forderungen aus LuL</t>
  </si>
  <si>
    <t>Tatsächlich erhaltene Umsatzerlöse</t>
  </si>
  <si>
    <t>Kreditoren - Verbindlichkeiten aus LuL</t>
  </si>
  <si>
    <t>Tatsächlich bezahlten Kosten</t>
  </si>
  <si>
    <t>Nettoveränderung des Umlaufvermögens</t>
  </si>
  <si>
    <t>Debitoren (Ford. LuL)</t>
  </si>
  <si>
    <t>Kreditoren (Verb. LuL)</t>
  </si>
  <si>
    <t>Nettoveränderung</t>
  </si>
  <si>
    <t>Maximum</t>
  </si>
  <si>
    <t>Alternative für die Berechnung der Änderung des Netto-Umlaufvermögens</t>
  </si>
  <si>
    <t>Debitoren</t>
  </si>
  <si>
    <t>Tatsächlich erhalten</t>
  </si>
  <si>
    <t>direkt bei Verkauf</t>
  </si>
  <si>
    <t>Monat nach Verkauf</t>
  </si>
  <si>
    <t>Monate nach Verkauf</t>
  </si>
  <si>
    <t xml:space="preserve">  Summe erhaltener Umsatzerlöse</t>
  </si>
  <si>
    <t>Bilanzkonto: Forderungen aus LuL</t>
  </si>
  <si>
    <t>Kreditoren</t>
  </si>
  <si>
    <t>Zu bezahlende Kosten</t>
  </si>
  <si>
    <t>Tatsächlich bezahlt</t>
  </si>
  <si>
    <t>direkt bei Kauf</t>
  </si>
  <si>
    <t>Monat nach Kauf</t>
  </si>
  <si>
    <t>Monate nach Kauf</t>
  </si>
  <si>
    <t xml:space="preserve">  Summe bezahlter Kosten</t>
  </si>
  <si>
    <t>Bilanzkonto: Verbindlichkeiten aus LuL</t>
  </si>
  <si>
    <t>Tatsächlich bezahlte Kosten</t>
  </si>
  <si>
    <t>Working Capital Anpassungen</t>
  </si>
  <si>
    <t>Netto-Anpassung Umlaufvermögen</t>
  </si>
  <si>
    <t>„Financial Modelling am Beispiel einer Projektfinanzierung“</t>
  </si>
  <si>
    <t>Copyright 2021, Fimovi GmbH</t>
  </si>
  <si>
    <t>support@fimovi.de</t>
  </si>
  <si>
    <t>Ein Angebot der Fimovi GmbH</t>
  </si>
  <si>
    <t>Rechtliche Hinweise</t>
  </si>
  <si>
    <t>Eine Vorlage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</si>
</sst>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0_-;\ \(#,##0\);_-* &quot;-&quot;??;_-@_-"/>
    <numFmt numFmtId="168" formatCode="&quot;Fail&quot;;&quot;Fail&quot;;&quot;Ok&quot;"/>
    <numFmt numFmtId="169" formatCode="&quot;Fehler&quot;;&quot;Fehler&quot;;&quot;Ok&quot;"/>
    <numFmt numFmtId="170" formatCode="&quot;An&quot;;&quot;An&quot;;&quot;Aus&quot;"/>
    <numFmt numFmtId="171" formatCode="_(* #,##0.0\x_);_(* \(#,##0.0\x\);_(* &quot;-&quot;??_);_(@_)"/>
    <numFmt numFmtId="172" formatCode="&quot;On&quot;;&quot;On&quot;;&quot;Off&quot;"/>
    <numFmt numFmtId="173" formatCode="&quot;$&quot;#,##0.00_);\(&quot;$&quot;#,##0.00\)"/>
    <numFmt numFmtId="174" formatCode="[$-407]d/\ mmmm\ yyyy;@"/>
    <numFmt numFmtId="175" formatCode="_(* #,##0.00%_);_(* \(#,##0.00%\);_(* &quot;-&quot;??_);_(@_)"/>
    <numFmt numFmtId="176" formatCode="[$-407]d/\ mmm/\ yy;@"/>
    <numFmt numFmtId="177" formatCode="_(* #,##0%_);_(* \(#,##0%\);_(* &quot;-&quot;??_);_(@_)"/>
    <numFmt numFmtId="178" formatCode="&quot;$&quot;#,##0;[Red]\-&quot;$&quot;#,##0"/>
    <numFmt numFmtId="179" formatCode="&quot;Yes&quot;;;&quot;No&quot;"/>
    <numFmt numFmtId="180" formatCode="&quot;Ja&quot;;;&quot;Nein&quot;"/>
    <numFmt numFmtId="181" formatCode="_(* #,##0_);_(* \(#,##0\);_(* &quot;&quot;??_);_(@_)"/>
    <numFmt numFmtId="182" formatCode="_(* #,##0.0_);_(* \(#,##0.0\);_(* &quot;-&quot;??_);_(@_)"/>
    <numFmt numFmtId="183" formatCode="&quot;Monat&quot;\ 0"/>
    <numFmt numFmtId="184" formatCode="&quot;Anlagenklasse&quot;\ 0"/>
    <numFmt numFmtId="185" formatCode="0.0\ &quot;Jahr(e)&quot;"/>
    <numFmt numFmtId="186" formatCode="0\ &quot;Jahr(e)&quot;"/>
    <numFmt numFmtId="187" formatCode="0\ &quot;Monat(e)&quot;"/>
    <numFmt numFmtId="188" formatCode="0&quot;+&quot;"/>
    <numFmt numFmtId="189" formatCode="_(* #,##0.0%_);_(* \(#,##0.0%\);_(* &quot;-&quot;??_);_(@_)"/>
    <numFmt numFmtId="190" formatCode="_-* #,##0.0\ _€_-;\-* #,##0.0\ _€_-;_-* &quot;-&quot;?\ _€_-;_-@_-"/>
    <numFmt numFmtId="191" formatCode="&quot;Op Jahr&quot;\ 0"/>
    <numFmt numFmtId="192" formatCode="&quot;Op Jahr&quot;\ 0&quot;+&quot;"/>
    <numFmt numFmtId="193" formatCode="0\+"/>
    <numFmt numFmtId="194" formatCode="0.0000"/>
    <numFmt numFmtId="195" formatCode="_-* #,##0\ _€_-;\-* #,##0\ _€_-;_-* &quot;-&quot;??\ _€_-;_-@_-"/>
    <numFmt numFmtId="196" formatCode="0.0%"/>
    <numFmt numFmtId="197" formatCode="_(* #,##0.00_);_(* \(#,##0.00\);_(* &quot;-&quot;??_);_(@_)"/>
  </numFmts>
  <fonts count="75">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theme="0" tint="-0.24994659260841701"/>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b/>
      <sz val="10"/>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FF0000"/>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indexed="12"/>
      <name val="Arial"/>
      <family val="2"/>
    </font>
    <font>
      <b/>
      <sz val="16"/>
      <name val="Arial"/>
      <family val="2"/>
    </font>
    <font>
      <sz val="10"/>
      <color indexed="18"/>
      <name val="Arial"/>
      <family val="2"/>
    </font>
    <font>
      <b/>
      <sz val="12"/>
      <color indexed="9"/>
      <name val="Arial"/>
      <family val="2"/>
    </font>
    <font>
      <sz val="7.5"/>
      <color rgb="FF808080"/>
      <name val="Arial"/>
      <family val="2"/>
    </font>
    <font>
      <sz val="8"/>
      <name val="Arial"/>
      <family val="2"/>
    </font>
    <font>
      <sz val="10"/>
      <color indexed="22"/>
      <name val="Arial"/>
      <family val="2"/>
    </font>
    <font>
      <b/>
      <sz val="16"/>
      <name val="Helvetica-Narrow"/>
      <family val="2"/>
    </font>
    <font>
      <sz val="10"/>
      <color indexed="16"/>
      <name val="Arial"/>
      <family val="2"/>
    </font>
    <font>
      <u/>
      <sz val="10"/>
      <color theme="1"/>
      <name val="Arial"/>
      <family val="2"/>
    </font>
    <font>
      <u/>
      <sz val="10"/>
      <color theme="10"/>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sz val="11"/>
      <color theme="0" tint="-0.499984740745262"/>
      <name val="Calibri"/>
      <family val="2"/>
      <scheme val="minor"/>
    </font>
    <font>
      <b/>
      <sz val="22"/>
      <color theme="0"/>
      <name val="Calibri"/>
      <family val="2"/>
      <scheme val="minor"/>
    </font>
    <font>
      <b/>
      <sz val="16"/>
      <color rgb="FF25346A"/>
      <name val="Arial"/>
      <family val="2"/>
    </font>
    <font>
      <sz val="10"/>
      <color indexed="22"/>
      <name val="Helvetica-Narrow"/>
      <family val="2"/>
    </font>
    <font>
      <b/>
      <sz val="10"/>
      <name val="Helvetica-Narrow"/>
    </font>
    <font>
      <sz val="10"/>
      <color rgb="FFFF0000"/>
      <name val="Helvetica-Narrow"/>
      <family val="2"/>
    </font>
    <font>
      <b/>
      <sz val="12"/>
      <color indexed="8"/>
      <name val="Arial"/>
      <family val="2"/>
    </font>
    <font>
      <sz val="10"/>
      <color indexed="59"/>
      <name val="Arial"/>
      <family val="2"/>
    </font>
    <font>
      <sz val="10"/>
      <color rgb="FF0074BC"/>
      <name val="Helvetica-Narrow"/>
      <family val="2"/>
    </font>
    <font>
      <sz val="10"/>
      <color theme="1"/>
      <name val="Helvetica-Narrow"/>
      <family val="2"/>
    </font>
    <font>
      <sz val="11"/>
      <color theme="1"/>
      <name val="Arial"/>
      <family val="2"/>
    </font>
    <font>
      <b/>
      <sz val="10"/>
      <color rgb="FF313D72"/>
      <name val="Calibri"/>
      <family val="2"/>
      <scheme val="minor"/>
    </font>
    <font>
      <b/>
      <sz val="12"/>
      <color rgb="FF313D72"/>
      <name val="Calibri"/>
      <family val="2"/>
      <scheme val="minor"/>
    </font>
    <font>
      <sz val="16"/>
      <color theme="0" tint="-0.499984740745262"/>
      <name val="Calibri"/>
      <family val="2"/>
      <scheme val="minor"/>
    </font>
    <font>
      <sz val="22"/>
      <color rgb="FFFF0000"/>
      <name val="Calibri"/>
      <family val="2"/>
      <scheme val="minor"/>
    </font>
    <font>
      <b/>
      <sz val="24"/>
      <color rgb="FFFF0000"/>
      <name val="Calibri"/>
      <family val="2"/>
      <scheme val="minor"/>
    </font>
    <font>
      <b/>
      <sz val="22"/>
      <color rgb="FFFF0000"/>
      <name val="Calibri"/>
      <family val="2"/>
      <scheme val="minor"/>
    </font>
  </fonts>
  <fills count="51">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theme="0" tint="-0.24994659260841701"/>
        <bgColor indexed="65"/>
      </patternFill>
    </fill>
    <fill>
      <patternFill patternType="lightUp">
        <fgColor indexed="23"/>
        <bgColor indexed="9"/>
      </patternFill>
    </fill>
    <fill>
      <patternFill patternType="solid">
        <fgColor indexed="9"/>
        <bgColor indexed="64"/>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theme="4"/>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rgb="FF25346A"/>
        <bgColor indexed="64"/>
      </patternFill>
    </fill>
  </fills>
  <borders count="54">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style="thin">
        <color indexed="64"/>
      </right>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s>
  <cellStyleXfs count="91">
    <xf numFmtId="0" fontId="0" fillId="0" borderId="0"/>
    <xf numFmtId="0" fontId="2" fillId="0" borderId="1" applyNumberFormat="0" applyAlignment="0"/>
    <xf numFmtId="0" fontId="60"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50"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1"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7" fontId="10" fillId="5" borderId="8"/>
    <xf numFmtId="168" fontId="4" fillId="0" borderId="2">
      <alignment horizontal="center"/>
    </xf>
    <xf numFmtId="0" fontId="21" fillId="10" borderId="12">
      <alignment horizontal="center"/>
    </xf>
    <xf numFmtId="170" fontId="14" fillId="0" borderId="10">
      <alignment horizontal="center"/>
    </xf>
    <xf numFmtId="0" fontId="15" fillId="0" borderId="0" applyFill="0" applyBorder="0">
      <alignment vertical="center"/>
    </xf>
    <xf numFmtId="0" fontId="25" fillId="3" borderId="11" applyNumberFormat="0" applyAlignment="0">
      <alignment vertical="center"/>
    </xf>
    <xf numFmtId="0" fontId="19" fillId="50" borderId="0"/>
    <xf numFmtId="0" fontId="22" fillId="50" borderId="0"/>
    <xf numFmtId="0" fontId="20" fillId="50" borderId="0"/>
    <xf numFmtId="0" fontId="21" fillId="9" borderId="12">
      <alignment horizontal="center"/>
    </xf>
    <xf numFmtId="0" fontId="21" fillId="11" borderId="12">
      <alignment horizontal="center"/>
    </xf>
    <xf numFmtId="0" fontId="24" fillId="12" borderId="12" applyNumberFormat="0"/>
    <xf numFmtId="169" fontId="4" fillId="0" borderId="2">
      <alignment horizontal="center"/>
    </xf>
    <xf numFmtId="165" fontId="26" fillId="0" borderId="0" applyFont="0" applyFill="0" applyBorder="0" applyAlignment="0" applyProtection="0"/>
    <xf numFmtId="164"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4" fillId="16" borderId="16" applyNumberFormat="0" applyAlignment="0" applyProtection="0"/>
    <xf numFmtId="0" fontId="35" fillId="17" borderId="17" applyNumberFormat="0" applyAlignment="0" applyProtection="0"/>
    <xf numFmtId="0" fontId="36" fillId="17" borderId="16" applyNumberFormat="0" applyAlignment="0" applyProtection="0"/>
    <xf numFmtId="0" fontId="37" fillId="0" borderId="18" applyNumberFormat="0" applyFill="0" applyAlignment="0" applyProtection="0"/>
    <xf numFmtId="0" fontId="38" fillId="18" borderId="19" applyNumberFormat="0" applyAlignment="0" applyProtection="0"/>
    <xf numFmtId="0" fontId="39" fillId="0" borderId="0" applyNumberFormat="0" applyFill="0" applyBorder="0" applyAlignment="0" applyProtection="0"/>
    <xf numFmtId="0" fontId="26" fillId="19" borderId="20" applyNumberFormat="0" applyFont="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2" fillId="43" borderId="0" applyNumberFormat="0" applyBorder="0" applyAlignment="0" applyProtection="0"/>
    <xf numFmtId="172" fontId="14" fillId="0" borderId="10">
      <alignment horizontal="center"/>
      <protection locked="0"/>
    </xf>
    <xf numFmtId="0" fontId="43" fillId="46" borderId="0" applyNumberFormat="0" applyProtection="0">
      <alignment horizontal="left"/>
    </xf>
    <xf numFmtId="44" fontId="5" fillId="0" borderId="0" applyFont="0" applyFill="0" applyBorder="0" applyAlignment="0" applyProtection="0"/>
    <xf numFmtId="175" fontId="18" fillId="0" borderId="0" applyFill="0" applyBorder="0" applyAlignment="0" applyProtection="0"/>
    <xf numFmtId="0" fontId="43" fillId="46" borderId="0" applyNumberFormat="0" applyProtection="0">
      <alignment horizontal="left"/>
    </xf>
    <xf numFmtId="177" fontId="18" fillId="0" borderId="0" applyFont="0" applyFill="0" applyBorder="0" applyAlignment="0" applyProtection="0"/>
    <xf numFmtId="166" fontId="26" fillId="0" borderId="0" applyFont="0" applyFill="0" applyBorder="0" applyAlignment="0" applyProtection="0"/>
    <xf numFmtId="0" fontId="18" fillId="0" borderId="10" applyNumberFormat="0"/>
    <xf numFmtId="182" fontId="52" fillId="48" borderId="40"/>
    <xf numFmtId="176" fontId="5" fillId="8" borderId="0" applyFont="0" applyFill="0" applyBorder="0" applyAlignment="0" applyProtection="0">
      <alignment horizontal="right"/>
    </xf>
    <xf numFmtId="0" fontId="54" fillId="0" borderId="0" applyNumberFormat="0" applyFill="0" applyBorder="0" applyAlignment="0" applyProtection="0"/>
    <xf numFmtId="197" fontId="5" fillId="0" borderId="0" applyFont="0" applyFill="0" applyBorder="0" applyAlignment="0" applyProtection="0"/>
    <xf numFmtId="0" fontId="26" fillId="0" borderId="0"/>
    <xf numFmtId="0" fontId="26" fillId="0" borderId="0">
      <alignment vertical="center"/>
    </xf>
  </cellStyleXfs>
  <cellXfs count="286">
    <xf numFmtId="0" fontId="0" fillId="0" borderId="0" xfId="0"/>
    <xf numFmtId="0" fontId="2" fillId="0" borderId="1" xfId="1"/>
    <xf numFmtId="0" fontId="60" fillId="0" borderId="0" xfId="2"/>
    <xf numFmtId="0" fontId="3" fillId="0" borderId="0" xfId="3"/>
    <xf numFmtId="0" fontId="0" fillId="0" borderId="0" xfId="0" applyAlignment="1">
      <alignment horizontal="right"/>
    </xf>
    <xf numFmtId="0" fontId="4" fillId="2" borderId="2" xfId="4" applyAlignment="1">
      <alignment horizontal="right"/>
    </xf>
    <xf numFmtId="166"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50" borderId="4" xfId="9">
      <alignment horizontal="centerContinuous" vertical="center" wrapText="1"/>
    </xf>
    <xf numFmtId="0" fontId="0" fillId="0" borderId="5" xfId="10" applyFont="1"/>
    <xf numFmtId="0" fontId="0" fillId="0" borderId="6" xfId="11" applyFont="1"/>
    <xf numFmtId="0" fontId="0" fillId="0" borderId="7" xfId="12" applyFont="1"/>
    <xf numFmtId="0" fontId="5" fillId="0" borderId="2" xfId="13"/>
    <xf numFmtId="171" fontId="0" fillId="0" borderId="0" xfId="14" applyFont="1"/>
    <xf numFmtId="0" fontId="9" fillId="2" borderId="2" xfId="15"/>
    <xf numFmtId="0" fontId="0" fillId="3" borderId="2" xfId="16" applyFont="1"/>
    <xf numFmtId="0" fontId="4" fillId="2" borderId="2" xfId="4"/>
    <xf numFmtId="0" fontId="0" fillId="0" borderId="0" xfId="0"/>
    <xf numFmtId="0" fontId="0" fillId="4" borderId="2" xfId="17" applyFont="1"/>
    <xf numFmtId="167" fontId="10" fillId="5" borderId="8" xfId="18"/>
    <xf numFmtId="0" fontId="21" fillId="10" borderId="12" xfId="20">
      <alignment horizontal="center"/>
    </xf>
    <xf numFmtId="0" fontId="5" fillId="0" borderId="0" xfId="0" applyFont="1"/>
    <xf numFmtId="0" fontId="11" fillId="0" borderId="0" xfId="6" applyFont="1"/>
    <xf numFmtId="0" fontId="4" fillId="2" borderId="2" xfId="4" applyAlignment="1">
      <alignment horizontal="center"/>
    </xf>
    <xf numFmtId="2" fontId="4" fillId="2" borderId="2" xfId="4" applyNumberFormat="1" applyAlignment="1">
      <alignment horizontal="center"/>
    </xf>
    <xf numFmtId="2" fontId="12" fillId="2" borderId="2" xfId="4" applyNumberFormat="1" applyFont="1" applyAlignment="1">
      <alignment horizontal="center"/>
    </xf>
    <xf numFmtId="167" fontId="10" fillId="6" borderId="9" xfId="18" applyFill="1" applyBorder="1"/>
    <xf numFmtId="167" fontId="10" fillId="6" borderId="8" xfId="18" applyFill="1"/>
    <xf numFmtId="168" fontId="4" fillId="0" borderId="2" xfId="19" applyNumberFormat="1">
      <alignment horizontal="center"/>
    </xf>
    <xf numFmtId="0" fontId="13" fillId="0" borderId="0" xfId="0" applyFont="1" applyAlignment="1">
      <alignment horizontal="center" vertical="center"/>
    </xf>
    <xf numFmtId="0" fontId="0" fillId="0" borderId="0" xfId="0" quotePrefix="1" applyAlignment="1">
      <alignment horizontal="center"/>
    </xf>
    <xf numFmtId="170" fontId="14" fillId="0" borderId="10" xfId="21" applyNumberFormat="1" applyFont="1" applyProtection="1">
      <alignment horizontal="center"/>
      <protection locked="0"/>
    </xf>
    <xf numFmtId="0" fontId="0" fillId="0" borderId="0" xfId="0" applyAlignment="1">
      <alignment horizontal="center"/>
    </xf>
    <xf numFmtId="0" fontId="15" fillId="0" borderId="0" xfId="22">
      <alignment vertical="center"/>
    </xf>
    <xf numFmtId="0" fontId="17" fillId="3" borderId="11" xfId="23" applyFont="1" applyAlignment="1">
      <alignment horizontal="center" vertical="center"/>
    </xf>
    <xf numFmtId="0" fontId="18" fillId="8" borderId="0" xfId="0" applyFont="1" applyFill="1"/>
    <xf numFmtId="0" fontId="0" fillId="0" borderId="0" xfId="0"/>
    <xf numFmtId="0" fontId="2" fillId="0" borderId="1" xfId="1" applyAlignment="1">
      <alignment horizontal="left"/>
    </xf>
    <xf numFmtId="0" fontId="0" fillId="0" borderId="0" xfId="0"/>
    <xf numFmtId="0" fontId="18" fillId="0" borderId="0" xfId="0" applyFont="1"/>
    <xf numFmtId="0" fontId="19" fillId="50" borderId="0" xfId="24"/>
    <xf numFmtId="0" fontId="22" fillId="50" borderId="0" xfId="25"/>
    <xf numFmtId="0" fontId="20" fillId="50" borderId="0" xfId="26"/>
    <xf numFmtId="0" fontId="21" fillId="9" borderId="12" xfId="27">
      <alignment horizontal="center"/>
    </xf>
    <xf numFmtId="0" fontId="21" fillId="11" borderId="12" xfId="28">
      <alignment horizontal="center"/>
    </xf>
    <xf numFmtId="0" fontId="24" fillId="12" borderId="12" xfId="29"/>
    <xf numFmtId="169" fontId="4" fillId="0" borderId="2" xfId="30">
      <alignment horizontal="center"/>
    </xf>
    <xf numFmtId="14" fontId="24" fillId="12" borderId="12" xfId="29" applyNumberFormat="1" applyAlignment="1">
      <alignment horizontal="left"/>
    </xf>
    <xf numFmtId="0" fontId="5" fillId="0" borderId="2" xfId="13" applyAlignment="1">
      <alignment horizontal="left"/>
    </xf>
    <xf numFmtId="0" fontId="0" fillId="0" borderId="0" xfId="0" applyFill="1" applyBorder="1"/>
    <xf numFmtId="172" fontId="14" fillId="0" borderId="10" xfId="77">
      <alignment horizontal="center"/>
      <protection locked="0"/>
    </xf>
    <xf numFmtId="0" fontId="0" fillId="44" borderId="0" xfId="0" applyNumberFormat="1" applyFill="1" applyAlignment="1"/>
    <xf numFmtId="0" fontId="0" fillId="44" borderId="0" xfId="0" applyNumberFormat="1" applyFill="1" applyBorder="1" applyAlignment="1"/>
    <xf numFmtId="0" fontId="0" fillId="45" borderId="0" xfId="0" applyNumberFormat="1" applyFill="1" applyBorder="1" applyAlignment="1"/>
    <xf numFmtId="0" fontId="5" fillId="7" borderId="22" xfId="0" applyNumberFormat="1" applyFont="1" applyFill="1" applyBorder="1" applyAlignment="1"/>
    <xf numFmtId="0" fontId="5" fillId="7" borderId="23" xfId="0" applyNumberFormat="1" applyFont="1" applyFill="1" applyBorder="1" applyAlignment="1"/>
    <xf numFmtId="0" fontId="5" fillId="7" borderId="24" xfId="0" applyNumberFormat="1" applyFont="1" applyFill="1" applyBorder="1" applyAlignment="1"/>
    <xf numFmtId="0" fontId="5" fillId="7" borderId="25" xfId="0" applyNumberFormat="1" applyFont="1" applyFill="1" applyBorder="1" applyAlignment="1"/>
    <xf numFmtId="0" fontId="5" fillId="7" borderId="26" xfId="0" applyNumberFormat="1" applyFont="1" applyFill="1" applyBorder="1" applyAlignment="1"/>
    <xf numFmtId="0" fontId="5" fillId="7" borderId="27" xfId="0" applyNumberFormat="1" applyFont="1" applyFill="1" applyBorder="1" applyAlignment="1"/>
    <xf numFmtId="0" fontId="5" fillId="7" borderId="28" xfId="0" applyNumberFormat="1" applyFont="1" applyFill="1" applyBorder="1" applyAlignment="1"/>
    <xf numFmtId="0" fontId="5" fillId="7" borderId="29" xfId="0" applyNumberFormat="1" applyFont="1" applyFill="1" applyBorder="1" applyAlignment="1"/>
    <xf numFmtId="0" fontId="44" fillId="45" borderId="0" xfId="0" applyFont="1" applyFill="1" applyBorder="1" applyAlignment="1" applyProtection="1"/>
    <xf numFmtId="0" fontId="5" fillId="7" borderId="30" xfId="0" applyNumberFormat="1" applyFont="1" applyFill="1" applyBorder="1" applyAlignment="1"/>
    <xf numFmtId="0" fontId="5" fillId="7" borderId="0" xfId="0" applyNumberFormat="1" applyFont="1" applyFill="1" applyBorder="1" applyAlignment="1"/>
    <xf numFmtId="0" fontId="5" fillId="7" borderId="31" xfId="0" applyNumberFormat="1" applyFont="1" applyFill="1" applyBorder="1" applyAlignment="1"/>
    <xf numFmtId="0" fontId="16" fillId="7" borderId="0" xfId="0" applyNumberFormat="1" applyFont="1" applyFill="1" applyBorder="1" applyAlignment="1"/>
    <xf numFmtId="0" fontId="5" fillId="7" borderId="32" xfId="0" applyNumberFormat="1" applyFont="1" applyFill="1" applyBorder="1" applyAlignment="1"/>
    <xf numFmtId="0" fontId="5" fillId="7" borderId="33" xfId="0" applyNumberFormat="1" applyFont="1" applyFill="1" applyBorder="1" applyAlignment="1"/>
    <xf numFmtId="0" fontId="5" fillId="7" borderId="34" xfId="0" applyNumberFormat="1" applyFont="1" applyFill="1" applyBorder="1" applyAlignment="1"/>
    <xf numFmtId="0" fontId="0" fillId="8" borderId="0" xfId="0" applyNumberFormat="1" applyFill="1" applyBorder="1" applyAlignment="1"/>
    <xf numFmtId="0" fontId="5" fillId="8" borderId="0" xfId="0" applyNumberFormat="1" applyFont="1" applyFill="1" applyBorder="1" applyAlignment="1"/>
    <xf numFmtId="0" fontId="5" fillId="8" borderId="0" xfId="0" applyNumberFormat="1" applyFont="1" applyFill="1" applyBorder="1" applyAlignment="1">
      <alignment horizontal="center"/>
    </xf>
    <xf numFmtId="0" fontId="5" fillId="8" borderId="0" xfId="0" quotePrefix="1" applyNumberFormat="1" applyFont="1" applyFill="1" applyBorder="1" applyAlignment="1">
      <alignment horizontal="center"/>
    </xf>
    <xf numFmtId="0" fontId="5" fillId="7" borderId="0" xfId="0" quotePrefix="1" applyNumberFormat="1" applyFont="1" applyFill="1" applyBorder="1" applyAlignment="1">
      <alignment horizontal="center"/>
    </xf>
    <xf numFmtId="0" fontId="45" fillId="8" borderId="0" xfId="0" applyNumberFormat="1" applyFont="1" applyFill="1" applyBorder="1" applyAlignment="1"/>
    <xf numFmtId="0" fontId="0" fillId="8" borderId="0" xfId="0" applyFill="1" applyBorder="1"/>
    <xf numFmtId="0" fontId="5" fillId="8" borderId="0" xfId="0" applyFont="1" applyFill="1" applyBorder="1" applyAlignment="1">
      <alignment horizontal="right"/>
    </xf>
    <xf numFmtId="0" fontId="16" fillId="8" borderId="0" xfId="0" applyFont="1" applyFill="1" applyBorder="1"/>
    <xf numFmtId="0" fontId="16" fillId="8" borderId="0" xfId="0" applyFont="1" applyFill="1" applyBorder="1"/>
    <xf numFmtId="0" fontId="0" fillId="8" borderId="0" xfId="0" applyFill="1" applyBorder="1" applyAlignment="1">
      <alignment horizontal="right"/>
    </xf>
    <xf numFmtId="0" fontId="43" fillId="8" borderId="0" xfId="0" applyFont="1" applyFill="1" applyBorder="1"/>
    <xf numFmtId="0" fontId="5" fillId="8" borderId="0" xfId="0" applyFont="1" applyFill="1" applyBorder="1"/>
    <xf numFmtId="173" fontId="5" fillId="7" borderId="0" xfId="79" applyNumberFormat="1" applyFont="1" applyFill="1" applyBorder="1" applyAlignment="1">
      <alignment horizontal="right"/>
    </xf>
    <xf numFmtId="174" fontId="16" fillId="8" borderId="0" xfId="0" applyNumberFormat="1" applyFont="1" applyFill="1" applyBorder="1" applyAlignment="1">
      <alignment horizontal="left"/>
    </xf>
    <xf numFmtId="0" fontId="5" fillId="8" borderId="0" xfId="0" applyFont="1" applyFill="1" applyBorder="1"/>
    <xf numFmtId="0" fontId="16" fillId="8" borderId="0" xfId="0" applyFont="1" applyFill="1" applyBorder="1" applyAlignment="1">
      <alignment horizontal="right"/>
    </xf>
    <xf numFmtId="0" fontId="0" fillId="8" borderId="0" xfId="0" quotePrefix="1" applyFill="1"/>
    <xf numFmtId="0" fontId="23" fillId="7" borderId="30" xfId="0" applyNumberFormat="1" applyFont="1" applyFill="1" applyBorder="1" applyAlignment="1"/>
    <xf numFmtId="0" fontId="46" fillId="8" borderId="0" xfId="0" applyFont="1" applyFill="1" applyBorder="1"/>
    <xf numFmtId="0" fontId="26" fillId="8" borderId="0" xfId="0" applyFont="1" applyFill="1" applyBorder="1"/>
    <xf numFmtId="0" fontId="47" fillId="47" borderId="30" xfId="0" applyNumberFormat="1" applyFont="1" applyFill="1" applyBorder="1" applyAlignment="1"/>
    <xf numFmtId="0" fontId="47" fillId="47" borderId="0" xfId="0" applyNumberFormat="1" applyFont="1" applyFill="1" applyBorder="1" applyAlignment="1"/>
    <xf numFmtId="0" fontId="47" fillId="47" borderId="31" xfId="0" applyNumberFormat="1" applyFont="1" applyFill="1" applyBorder="1" applyAlignment="1"/>
    <xf numFmtId="0" fontId="5" fillId="7" borderId="0" xfId="0" applyNumberFormat="1" applyFont="1" applyFill="1" applyBorder="1" applyAlignment="1">
      <alignment horizontal="left" indent="2"/>
    </xf>
    <xf numFmtId="0" fontId="48" fillId="0" borderId="0" xfId="0" applyFont="1" applyBorder="1"/>
    <xf numFmtId="0" fontId="5" fillId="47" borderId="0" xfId="0" applyNumberFormat="1" applyFont="1" applyFill="1" applyBorder="1" applyAlignment="1"/>
    <xf numFmtId="0" fontId="5" fillId="47" borderId="0" xfId="0" applyNumberFormat="1" applyFont="1" applyFill="1" applyBorder="1" applyAlignment="1">
      <alignment horizontal="right"/>
    </xf>
    <xf numFmtId="0" fontId="5" fillId="47" borderId="31" xfId="0" applyNumberFormat="1" applyFont="1" applyFill="1" applyBorder="1" applyAlignment="1"/>
    <xf numFmtId="10" fontId="5" fillId="7" borderId="0" xfId="80" applyNumberFormat="1" applyFont="1" applyFill="1" applyBorder="1" applyAlignment="1" applyProtection="1">
      <alignment horizontal="right"/>
    </xf>
    <xf numFmtId="0" fontId="5" fillId="7" borderId="35" xfId="0" applyNumberFormat="1" applyFont="1" applyFill="1" applyBorder="1" applyAlignment="1"/>
    <xf numFmtId="0" fontId="5" fillId="7" borderId="36" xfId="0" applyNumberFormat="1" applyFont="1" applyFill="1" applyBorder="1" applyAlignment="1"/>
    <xf numFmtId="0" fontId="5" fillId="7" borderId="37" xfId="0" applyNumberFormat="1" applyFont="1" applyFill="1" applyBorder="1" applyAlignment="1"/>
    <xf numFmtId="0" fontId="50" fillId="44" borderId="0" xfId="0" applyNumberFormat="1" applyFont="1" applyFill="1" applyAlignment="1"/>
    <xf numFmtId="0" fontId="0" fillId="0" borderId="0" xfId="0"/>
    <xf numFmtId="14" fontId="24" fillId="12" borderId="12" xfId="29" applyNumberFormat="1"/>
    <xf numFmtId="0" fontId="8" fillId="50" borderId="38" xfId="9" applyBorder="1">
      <alignment horizontal="centerContinuous" vertical="center" wrapText="1"/>
    </xf>
    <xf numFmtId="0" fontId="5" fillId="3" borderId="2" xfId="16" applyAlignment="1">
      <alignment horizontal="left"/>
    </xf>
    <xf numFmtId="0" fontId="0" fillId="0" borderId="0" xfId="0"/>
    <xf numFmtId="14" fontId="0" fillId="0" borderId="0" xfId="0" applyNumberFormat="1"/>
    <xf numFmtId="14" fontId="5" fillId="0" borderId="2" xfId="13" applyNumberFormat="1"/>
    <xf numFmtId="1" fontId="24" fillId="12" borderId="12" xfId="29" applyNumberFormat="1"/>
    <xf numFmtId="0" fontId="18" fillId="7" borderId="0" xfId="0" applyFont="1" applyFill="1" applyBorder="1" applyAlignment="1">
      <alignment horizontal="right"/>
    </xf>
    <xf numFmtId="0" fontId="51" fillId="7" borderId="0" xfId="0" applyFont="1" applyFill="1" applyBorder="1" applyAlignment="1"/>
    <xf numFmtId="0" fontId="18" fillId="7" borderId="0" xfId="0" applyFont="1" applyFill="1" applyBorder="1" applyAlignment="1"/>
    <xf numFmtId="0" fontId="14" fillId="8" borderId="0" xfId="0" applyFont="1" applyFill="1" applyBorder="1"/>
    <xf numFmtId="0" fontId="5" fillId="0" borderId="0" xfId="0" applyFont="1" applyAlignment="1"/>
    <xf numFmtId="0" fontId="43" fillId="7" borderId="0" xfId="0" applyFont="1" applyFill="1" applyBorder="1" applyAlignment="1">
      <alignment horizontal="left"/>
    </xf>
    <xf numFmtId="0" fontId="14" fillId="7" borderId="0" xfId="0" applyFont="1" applyFill="1" applyBorder="1" applyAlignment="1"/>
    <xf numFmtId="176" fontId="18" fillId="7" borderId="0" xfId="0" applyNumberFormat="1" applyFont="1" applyFill="1" applyBorder="1" applyAlignment="1">
      <alignment horizontal="right"/>
    </xf>
    <xf numFmtId="0" fontId="5" fillId="0" borderId="2" xfId="13" applyAlignment="1">
      <alignment horizontal="center"/>
    </xf>
    <xf numFmtId="0" fontId="18" fillId="8" borderId="0" xfId="0" applyFont="1" applyFill="1" applyBorder="1"/>
    <xf numFmtId="0" fontId="18" fillId="7" borderId="0" xfId="0" applyFont="1" applyFill="1" applyAlignment="1"/>
    <xf numFmtId="176" fontId="9" fillId="2" borderId="2" xfId="15" applyNumberFormat="1"/>
    <xf numFmtId="176" fontId="18" fillId="8" borderId="0" xfId="0" applyNumberFormat="1" applyFont="1" applyFill="1" applyBorder="1" applyAlignment="1">
      <alignment horizontal="right"/>
    </xf>
    <xf numFmtId="167" fontId="0" fillId="0" borderId="0" xfId="0" applyNumberFormat="1"/>
    <xf numFmtId="167" fontId="5" fillId="2" borderId="2" xfId="5" applyNumberFormat="1"/>
    <xf numFmtId="0" fontId="0" fillId="0" borderId="0" xfId="0"/>
    <xf numFmtId="176" fontId="9" fillId="2" borderId="2" xfId="15" applyNumberFormat="1" applyAlignment="1">
      <alignment horizontal="center"/>
    </xf>
    <xf numFmtId="0" fontId="0" fillId="0" borderId="0" xfId="0"/>
    <xf numFmtId="178" fontId="6" fillId="0" borderId="0" xfId="6" applyNumberFormat="1" applyAlignment="1">
      <alignment horizontal="left"/>
    </xf>
    <xf numFmtId="181" fontId="18" fillId="8" borderId="39" xfId="0" applyNumberFormat="1" applyFont="1" applyFill="1" applyBorder="1"/>
    <xf numFmtId="180" fontId="24" fillId="12" borderId="12" xfId="29" applyNumberFormat="1" applyAlignment="1">
      <alignment horizontal="center"/>
    </xf>
    <xf numFmtId="179" fontId="24" fillId="12" borderId="12" xfId="29" applyNumberFormat="1" applyAlignment="1">
      <alignment horizontal="center"/>
    </xf>
    <xf numFmtId="0" fontId="0" fillId="0" borderId="0" xfId="0"/>
    <xf numFmtId="0" fontId="9" fillId="2" borderId="2" xfId="15" applyAlignment="1">
      <alignment horizontal="center"/>
    </xf>
    <xf numFmtId="0" fontId="0" fillId="0" borderId="0" xfId="0"/>
    <xf numFmtId="166" fontId="0" fillId="0" borderId="0" xfId="83" applyFont="1"/>
    <xf numFmtId="177" fontId="0" fillId="0" borderId="0" xfId="82" applyFont="1"/>
    <xf numFmtId="0" fontId="0" fillId="0" borderId="0" xfId="0"/>
    <xf numFmtId="0" fontId="0" fillId="0" borderId="0" xfId="0"/>
    <xf numFmtId="0" fontId="0" fillId="8" borderId="0" xfId="0" applyFill="1"/>
    <xf numFmtId="0" fontId="15" fillId="8" borderId="0" xfId="22" quotePrefix="1" applyFill="1">
      <alignment vertical="center"/>
    </xf>
    <xf numFmtId="0" fontId="0" fillId="0" borderId="0" xfId="0"/>
    <xf numFmtId="182" fontId="52" fillId="48" borderId="40" xfId="85"/>
    <xf numFmtId="176" fontId="5" fillId="8" borderId="0" xfId="86" applyFont="1" applyFill="1" applyBorder="1" applyAlignment="1">
      <alignment horizontal="right"/>
    </xf>
    <xf numFmtId="171" fontId="8" fillId="50" borderId="4" xfId="9" applyNumberFormat="1">
      <alignment horizontal="centerContinuous" vertical="center" wrapText="1"/>
    </xf>
    <xf numFmtId="0" fontId="0" fillId="0" borderId="0" xfId="0" applyBorder="1"/>
    <xf numFmtId="0" fontId="5" fillId="3" borderId="2" xfId="16"/>
    <xf numFmtId="166" fontId="24" fillId="12" borderId="12" xfId="29" applyNumberFormat="1"/>
    <xf numFmtId="177" fontId="24" fillId="12" borderId="12" xfId="29" applyNumberFormat="1"/>
    <xf numFmtId="183" fontId="8" fillId="50" borderId="4" xfId="9" applyNumberFormat="1">
      <alignment horizontal="centerContinuous" vertical="center" wrapText="1"/>
    </xf>
    <xf numFmtId="177" fontId="5" fillId="2" borderId="2" xfId="5" applyNumberFormat="1"/>
    <xf numFmtId="0" fontId="21" fillId="0" borderId="0" xfId="0" applyFont="1"/>
    <xf numFmtId="166" fontId="18" fillId="0" borderId="10" xfId="84" applyNumberFormat="1"/>
    <xf numFmtId="184" fontId="0" fillId="0" borderId="0" xfId="0" applyNumberFormat="1"/>
    <xf numFmtId="0" fontId="8" fillId="50" borderId="4" xfId="9" applyAlignment="1">
      <alignment horizontal="center" vertical="center" wrapText="1"/>
    </xf>
    <xf numFmtId="185" fontId="24" fillId="12" borderId="12" xfId="29" applyNumberFormat="1"/>
    <xf numFmtId="175" fontId="18" fillId="0" borderId="10" xfId="84" applyNumberFormat="1"/>
    <xf numFmtId="0" fontId="24" fillId="12" borderId="12" xfId="29" applyAlignment="1">
      <alignment horizontal="center"/>
    </xf>
    <xf numFmtId="166" fontId="9" fillId="2" borderId="2" xfId="83" applyFont="1" applyFill="1" applyBorder="1"/>
    <xf numFmtId="166" fontId="5" fillId="2" borderId="2" xfId="83" applyFont="1" applyFill="1" applyBorder="1"/>
    <xf numFmtId="166" fontId="0" fillId="0" borderId="6" xfId="11" applyNumberFormat="1" applyFont="1"/>
    <xf numFmtId="178" fontId="6" fillId="0" borderId="0" xfId="6" applyNumberFormat="1"/>
    <xf numFmtId="0" fontId="6" fillId="0" borderId="0" xfId="6" applyFill="1" applyBorder="1"/>
    <xf numFmtId="178" fontId="61" fillId="0" borderId="0" xfId="0" applyNumberFormat="1" applyFont="1"/>
    <xf numFmtId="186" fontId="24" fillId="12" borderId="12" xfId="29" applyNumberFormat="1"/>
    <xf numFmtId="187" fontId="5" fillId="0" borderId="2" xfId="13" applyNumberFormat="1"/>
    <xf numFmtId="188" fontId="8" fillId="50" borderId="4" xfId="9" applyNumberFormat="1">
      <alignment horizontal="centerContinuous" vertical="center" wrapText="1"/>
    </xf>
    <xf numFmtId="189" fontId="24" fillId="12" borderId="12" xfId="29" applyNumberFormat="1"/>
    <xf numFmtId="190" fontId="5" fillId="0" borderId="2" xfId="13" applyNumberFormat="1"/>
    <xf numFmtId="175" fontId="24" fillId="12" borderId="12" xfId="29" applyNumberFormat="1"/>
    <xf numFmtId="166" fontId="9" fillId="2" borderId="2" xfId="15" applyNumberFormat="1"/>
    <xf numFmtId="166" fontId="0" fillId="8" borderId="0" xfId="83" applyFont="1" applyFill="1"/>
    <xf numFmtId="166" fontId="0" fillId="0" borderId="7" xfId="12" applyNumberFormat="1" applyFont="1"/>
    <xf numFmtId="166" fontId="0" fillId="0" borderId="3" xfId="8" applyNumberFormat="1" applyFont="1"/>
    <xf numFmtId="166" fontId="0" fillId="8" borderId="0" xfId="0" applyNumberFormat="1" applyFill="1"/>
    <xf numFmtId="0" fontId="62" fillId="0" borderId="0" xfId="0" applyFont="1"/>
    <xf numFmtId="166" fontId="0" fillId="8" borderId="6" xfId="11" applyNumberFormat="1" applyFont="1" applyFill="1"/>
    <xf numFmtId="175" fontId="0" fillId="0" borderId="0" xfId="82" applyNumberFormat="1" applyFont="1"/>
    <xf numFmtId="182" fontId="0" fillId="0" borderId="0" xfId="83" applyNumberFormat="1" applyFont="1"/>
    <xf numFmtId="182" fontId="9" fillId="2" borderId="2" xfId="15" applyNumberFormat="1"/>
    <xf numFmtId="175" fontId="9" fillId="2" borderId="2" xfId="15" applyNumberFormat="1"/>
    <xf numFmtId="182" fontId="0" fillId="8" borderId="0" xfId="0" applyNumberFormat="1" applyFill="1"/>
    <xf numFmtId="182" fontId="9" fillId="2" borderId="52" xfId="15" applyNumberFormat="1" applyBorder="1"/>
    <xf numFmtId="182" fontId="9" fillId="2" borderId="6" xfId="15" applyNumberFormat="1" applyBorder="1"/>
    <xf numFmtId="182" fontId="9" fillId="2" borderId="53" xfId="15" applyNumberFormat="1" applyBorder="1"/>
    <xf numFmtId="184" fontId="9" fillId="2" borderId="2" xfId="15" applyNumberFormat="1"/>
    <xf numFmtId="166" fontId="0" fillId="0" borderId="0" xfId="0" applyNumberFormat="1"/>
    <xf numFmtId="182" fontId="5" fillId="2" borderId="2" xfId="83" applyNumberFormat="1" applyFont="1" applyFill="1" applyBorder="1"/>
    <xf numFmtId="184" fontId="9" fillId="2" borderId="2" xfId="15" applyNumberFormat="1" applyAlignment="1">
      <alignment horizontal="left"/>
    </xf>
    <xf numFmtId="185" fontId="9" fillId="2" borderId="2" xfId="15" applyNumberFormat="1"/>
    <xf numFmtId="0" fontId="9" fillId="2" borderId="52" xfId="15" applyBorder="1"/>
    <xf numFmtId="0" fontId="9" fillId="2" borderId="6" xfId="15" applyBorder="1"/>
    <xf numFmtId="0" fontId="9" fillId="2" borderId="53" xfId="15" applyBorder="1"/>
    <xf numFmtId="0" fontId="23" fillId="0" borderId="0" xfId="0" applyFont="1"/>
    <xf numFmtId="166" fontId="5" fillId="2" borderId="2" xfId="5" applyNumberFormat="1"/>
    <xf numFmtId="166" fontId="23" fillId="0" borderId="0" xfId="0" applyNumberFormat="1" applyFont="1"/>
    <xf numFmtId="0" fontId="18" fillId="0" borderId="10" xfId="84" applyAlignment="1">
      <alignment horizontal="center"/>
    </xf>
    <xf numFmtId="177" fontId="24" fillId="12" borderId="12" xfId="29" applyNumberFormat="1" applyAlignment="1">
      <alignment horizontal="center"/>
    </xf>
    <xf numFmtId="191" fontId="8" fillId="50" borderId="4" xfId="9" applyNumberFormat="1">
      <alignment horizontal="centerContinuous" vertical="center" wrapText="1"/>
    </xf>
    <xf numFmtId="192" fontId="8" fillId="50" borderId="4" xfId="9" applyNumberFormat="1">
      <alignment horizontal="centerContinuous" vertical="center" wrapText="1"/>
    </xf>
    <xf numFmtId="182" fontId="24" fillId="12" borderId="12" xfId="29" applyNumberFormat="1"/>
    <xf numFmtId="190" fontId="18" fillId="0" borderId="10" xfId="84" applyNumberFormat="1"/>
    <xf numFmtId="0" fontId="5" fillId="3" borderId="2" xfId="16" applyNumberFormat="1" applyAlignment="1">
      <alignment horizontal="left" vertical="center"/>
    </xf>
    <xf numFmtId="166" fontId="0" fillId="0" borderId="5" xfId="10" applyNumberFormat="1" applyFont="1"/>
    <xf numFmtId="0" fontId="9" fillId="2" borderId="2" xfId="15" applyNumberFormat="1"/>
    <xf numFmtId="193" fontId="8" fillId="50" borderId="4" xfId="9" applyNumberFormat="1">
      <alignment horizontal="centerContinuous" vertical="center" wrapText="1"/>
    </xf>
    <xf numFmtId="10" fontId="18" fillId="0" borderId="10" xfId="84" applyNumberFormat="1"/>
    <xf numFmtId="10" fontId="24" fillId="12" borderId="12" xfId="29" applyNumberFormat="1"/>
    <xf numFmtId="194" fontId="0" fillId="0" borderId="0" xfId="0" applyNumberFormat="1"/>
    <xf numFmtId="182" fontId="0" fillId="0" borderId="0" xfId="0" applyNumberFormat="1"/>
    <xf numFmtId="182" fontId="0" fillId="0" borderId="5" xfId="10" applyNumberFormat="1" applyFont="1"/>
    <xf numFmtId="166" fontId="0" fillId="8" borderId="7" xfId="12" applyNumberFormat="1" applyFont="1" applyFill="1"/>
    <xf numFmtId="175" fontId="0" fillId="8" borderId="0" xfId="82" applyNumberFormat="1" applyFont="1" applyFill="1"/>
    <xf numFmtId="182" fontId="0" fillId="8" borderId="0" xfId="83" applyNumberFormat="1" applyFont="1" applyFill="1"/>
    <xf numFmtId="0" fontId="6" fillId="0" borderId="0" xfId="6" applyAlignment="1">
      <alignment horizontal="right"/>
    </xf>
    <xf numFmtId="2" fontId="5" fillId="0" borderId="0" xfId="0" applyNumberFormat="1" applyFont="1" applyFill="1" applyBorder="1" applyAlignment="1" applyProtection="1">
      <alignment horizontal="left" vertical="center"/>
    </xf>
    <xf numFmtId="189" fontId="9" fillId="2" borderId="2" xfId="15" applyNumberFormat="1"/>
    <xf numFmtId="189" fontId="0" fillId="0" borderId="0" xfId="82" applyNumberFormat="1" applyFont="1"/>
    <xf numFmtId="166" fontId="0" fillId="4" borderId="2" xfId="17" applyNumberFormat="1" applyFont="1"/>
    <xf numFmtId="166" fontId="5" fillId="0" borderId="2" xfId="13" applyNumberFormat="1"/>
    <xf numFmtId="0" fontId="53" fillId="0" borderId="0" xfId="0" applyFont="1"/>
    <xf numFmtId="182" fontId="5" fillId="0" borderId="2" xfId="13" applyNumberFormat="1"/>
    <xf numFmtId="0" fontId="5" fillId="0" borderId="0" xfId="0" applyFont="1" applyBorder="1"/>
    <xf numFmtId="0" fontId="61" fillId="0" borderId="0" xfId="0" applyFont="1"/>
    <xf numFmtId="166" fontId="5" fillId="2" borderId="2" xfId="5" applyNumberFormat="1" applyAlignment="1"/>
    <xf numFmtId="0" fontId="6" fillId="0" borderId="0" xfId="6" applyBorder="1"/>
    <xf numFmtId="166" fontId="5" fillId="4" borderId="2" xfId="17" applyNumberFormat="1" applyFont="1"/>
    <xf numFmtId="195" fontId="18" fillId="8" borderId="0" xfId="0" applyNumberFormat="1" applyFont="1" applyFill="1"/>
    <xf numFmtId="196" fontId="24" fillId="12" borderId="12" xfId="29" applyNumberFormat="1"/>
    <xf numFmtId="195" fontId="63" fillId="8" borderId="0" xfId="0" applyNumberFormat="1" applyFont="1" applyFill="1"/>
    <xf numFmtId="0" fontId="16" fillId="0" borderId="0" xfId="0" applyFont="1"/>
    <xf numFmtId="195" fontId="0" fillId="8" borderId="6" xfId="11" applyNumberFormat="1" applyFont="1" applyFill="1"/>
    <xf numFmtId="0" fontId="63" fillId="8" borderId="0" xfId="0" applyFont="1" applyFill="1"/>
    <xf numFmtId="0" fontId="64" fillId="0" borderId="0" xfId="0" applyFont="1"/>
    <xf numFmtId="166" fontId="18" fillId="0" borderId="0" xfId="0" applyNumberFormat="1" applyFont="1"/>
    <xf numFmtId="166" fontId="0" fillId="0" borderId="0" xfId="0" applyNumberFormat="1" applyBorder="1"/>
    <xf numFmtId="166" fontId="0" fillId="8" borderId="0" xfId="88" applyNumberFormat="1" applyFont="1" applyFill="1" applyBorder="1"/>
    <xf numFmtId="166" fontId="23" fillId="8" borderId="0" xfId="88" applyNumberFormat="1" applyFont="1" applyFill="1" applyBorder="1"/>
    <xf numFmtId="182" fontId="65" fillId="4" borderId="2" xfId="17" applyNumberFormat="1" applyFont="1"/>
    <xf numFmtId="166" fontId="0" fillId="0" borderId="0" xfId="88" applyNumberFormat="1" applyFont="1" applyBorder="1"/>
    <xf numFmtId="0" fontId="66" fillId="0" borderId="0" xfId="0" applyFont="1"/>
    <xf numFmtId="166" fontId="26" fillId="8" borderId="0" xfId="88" applyNumberFormat="1" applyFont="1" applyFill="1" applyBorder="1"/>
    <xf numFmtId="166" fontId="26" fillId="0" borderId="6" xfId="11" applyNumberFormat="1" applyFont="1"/>
    <xf numFmtId="0" fontId="67" fillId="8" borderId="0" xfId="0" applyFont="1" applyFill="1"/>
    <xf numFmtId="0" fontId="67" fillId="0" borderId="0" xfId="0" applyFont="1"/>
    <xf numFmtId="166" fontId="26" fillId="0" borderId="0" xfId="88" applyNumberFormat="1" applyFont="1" applyBorder="1"/>
    <xf numFmtId="0" fontId="26" fillId="0" borderId="0" xfId="89"/>
    <xf numFmtId="0" fontId="26" fillId="49" borderId="0" xfId="89" applyFill="1"/>
    <xf numFmtId="0" fontId="26" fillId="8" borderId="51" xfId="89" applyFill="1" applyBorder="1"/>
    <xf numFmtId="0" fontId="26" fillId="8" borderId="50" xfId="89" applyFill="1" applyBorder="1"/>
    <xf numFmtId="0" fontId="26" fillId="8" borderId="49" xfId="89" applyFill="1" applyBorder="1"/>
    <xf numFmtId="0" fontId="26" fillId="8" borderId="45" xfId="89" applyFill="1" applyBorder="1"/>
    <xf numFmtId="0" fontId="58" fillId="0" borderId="0" xfId="90" applyFont="1" applyAlignment="1">
      <alignment horizontal="right"/>
    </xf>
    <xf numFmtId="0" fontId="68" fillId="0" borderId="0" xfId="90" applyFont="1">
      <alignment vertical="center"/>
    </xf>
    <xf numFmtId="0" fontId="0" fillId="0" borderId="0" xfId="90" applyFont="1">
      <alignment vertical="center"/>
    </xf>
    <xf numFmtId="0" fontId="69" fillId="0" borderId="0" xfId="90" applyFont="1">
      <alignment vertical="center"/>
    </xf>
    <xf numFmtId="0" fontId="0" fillId="8" borderId="44" xfId="89" applyFont="1" applyFill="1" applyBorder="1"/>
    <xf numFmtId="0" fontId="54" fillId="0" borderId="0" xfId="87" applyAlignment="1">
      <alignment vertical="center"/>
    </xf>
    <xf numFmtId="0" fontId="70" fillId="0" borderId="0" xfId="90" applyFont="1">
      <alignment vertical="center"/>
    </xf>
    <xf numFmtId="0" fontId="0" fillId="0" borderId="0" xfId="89" applyFont="1"/>
    <xf numFmtId="0" fontId="26" fillId="8" borderId="44" xfId="89" applyFill="1" applyBorder="1"/>
    <xf numFmtId="0" fontId="26" fillId="50" borderId="48" xfId="89" applyFill="1" applyBorder="1"/>
    <xf numFmtId="0" fontId="26" fillId="50" borderId="47" xfId="89" applyFill="1" applyBorder="1"/>
    <xf numFmtId="0" fontId="59" fillId="50" borderId="47" xfId="89" applyFont="1" applyFill="1" applyBorder="1"/>
    <xf numFmtId="0" fontId="26" fillId="50" borderId="46" xfId="89" applyFill="1" applyBorder="1"/>
    <xf numFmtId="0" fontId="41" fillId="50" borderId="47" xfId="89" applyFont="1" applyFill="1" applyBorder="1"/>
    <xf numFmtId="0" fontId="58" fillId="0" borderId="0" xfId="89" applyFont="1"/>
    <xf numFmtId="0" fontId="71" fillId="8" borderId="0" xfId="89" applyFont="1" applyFill="1"/>
    <xf numFmtId="0" fontId="57" fillId="8" borderId="0" xfId="89" applyFont="1" applyFill="1"/>
    <xf numFmtId="0" fontId="72" fillId="8" borderId="0" xfId="89" applyFont="1" applyFill="1"/>
    <xf numFmtId="0" fontId="73" fillId="8" borderId="0" xfId="89" applyFont="1" applyFill="1"/>
    <xf numFmtId="0" fontId="74" fillId="8" borderId="0" xfId="89" applyFont="1" applyFill="1"/>
    <xf numFmtId="0" fontId="56" fillId="8" borderId="0" xfId="89" applyFont="1" applyFill="1"/>
    <xf numFmtId="0" fontId="57" fillId="0" borderId="0" xfId="89" applyFont="1"/>
    <xf numFmtId="0" fontId="55" fillId="8" borderId="0" xfId="89" applyFont="1" applyFill="1"/>
    <xf numFmtId="0" fontId="26" fillId="8" borderId="43" xfId="89" applyFill="1" applyBorder="1"/>
    <xf numFmtId="0" fontId="26" fillId="8" borderId="42" xfId="89" applyFill="1" applyBorder="1"/>
    <xf numFmtId="0" fontId="26" fillId="8" borderId="41" xfId="89" applyFill="1" applyBorder="1"/>
    <xf numFmtId="0" fontId="49" fillId="7" borderId="30" xfId="0" applyNumberFormat="1" applyFont="1" applyFill="1" applyBorder="1" applyAlignment="1">
      <alignment horizontal="center"/>
    </xf>
    <xf numFmtId="0" fontId="49" fillId="7" borderId="0" xfId="0" applyNumberFormat="1" applyFont="1" applyFill="1" applyBorder="1" applyAlignment="1">
      <alignment horizontal="center"/>
    </xf>
    <xf numFmtId="0" fontId="49" fillId="7" borderId="31" xfId="0" applyNumberFormat="1" applyFont="1" applyFill="1" applyBorder="1" applyAlignment="1">
      <alignment horizontal="center"/>
    </xf>
  </cellXfs>
  <cellStyles count="91">
    <cellStyle name="20 % - Akzent1" xfId="54" builtinId="30" hidden="1"/>
    <cellStyle name="20 % - Akzent2" xfId="58" builtinId="34" hidden="1"/>
    <cellStyle name="20 % - Akzent3" xfId="62" builtinId="38" hidden="1"/>
    <cellStyle name="20 % - Akzent4" xfId="66" builtinId="42" hidden="1"/>
    <cellStyle name="20 % - Akzent5" xfId="70" builtinId="46" hidden="1"/>
    <cellStyle name="20 % - Akzent6" xfId="74" builtinId="50" hidden="1"/>
    <cellStyle name="40 % - Akzent1" xfId="55" builtinId="31" hidden="1"/>
    <cellStyle name="40 % - Akzent2" xfId="59" builtinId="35" hidden="1"/>
    <cellStyle name="40 % - Akzent3" xfId="63" builtinId="39" hidden="1"/>
    <cellStyle name="40 % - Akzent4" xfId="67" builtinId="43" hidden="1"/>
    <cellStyle name="40 % - Akzent5" xfId="71" builtinId="47" hidden="1"/>
    <cellStyle name="40 % - Akzent6" xfId="75" builtinId="51" hidden="1"/>
    <cellStyle name="60 % - Akzent1" xfId="56" builtinId="32" hidden="1"/>
    <cellStyle name="60 % - Akzent2" xfId="60" builtinId="36" hidden="1"/>
    <cellStyle name="60 % - Akzent3" xfId="64" builtinId="40" hidden="1"/>
    <cellStyle name="60 % - Akzent4" xfId="68" builtinId="44" hidden="1"/>
    <cellStyle name="60 % - Akzent5" xfId="72" builtinId="48" hidden="1"/>
    <cellStyle name="60 % - Akzent6" xfId="76" builtinId="52" hidden="1"/>
    <cellStyle name="Akzent1" xfId="53" builtinId="29" hidden="1"/>
    <cellStyle name="Akzent2" xfId="57" builtinId="33" hidden="1"/>
    <cellStyle name="Akzent3" xfId="61" builtinId="37" hidden="1"/>
    <cellStyle name="Akzent4" xfId="65" builtinId="41" hidden="1"/>
    <cellStyle name="Akzent5" xfId="69" builtinId="45" hidden="1"/>
    <cellStyle name="Akzent6" xfId="73" builtinId="49" hidden="1"/>
    <cellStyle name="Annahme" xfId="29" xr:uid="{00000000-0005-0000-0000-000018000000}"/>
    <cellStyle name="Ausgabe" xfId="45" builtinId="21" hidden="1"/>
    <cellStyle name="Berechnung" xfId="46" builtinId="22" hidden="1"/>
    <cellStyle name="Bezeichnung_Eingabe" xfId="16" xr:uid="{00000000-0005-0000-0000-00001B000000}"/>
    <cellStyle name="Blatt_1" xfId="24" xr:uid="{00000000-0005-0000-0000-00001C000000}"/>
    <cellStyle name="Blatt_2" xfId="25" xr:uid="{00000000-0005-0000-0000-00001D000000}"/>
    <cellStyle name="Blatt_3" xfId="26" xr:uid="{00000000-0005-0000-0000-00001E000000}"/>
    <cellStyle name="Datum" xfId="86" xr:uid="{00000000-0005-0000-0000-00001F000000}"/>
    <cellStyle name="Dezimal [0]" xfId="32" builtinId="6" hidden="1"/>
    <cellStyle name="Eingabe" xfId="44" builtinId="20" hidden="1"/>
    <cellStyle name="Einheit" xfId="6" xr:uid="{00000000-0005-0000-0000-000022000000}"/>
    <cellStyle name="Ergebnis" xfId="52" builtinId="25" hidden="1"/>
    <cellStyle name="Erklärender Text" xfId="51" builtinId="53" hidden="1"/>
    <cellStyle name="Ext_Link" xfId="85" xr:uid="{00000000-0005-0000-0000-000025000000}"/>
    <cellStyle name="Flag" xfId="18" xr:uid="{00000000-0005-0000-0000-000026000000}"/>
    <cellStyle name="Gut" xfId="41" builtinId="26" hidden="1"/>
    <cellStyle name="Hyperlink-Text" xfId="22" xr:uid="{00000000-0005-0000-0000-00002B000000}"/>
    <cellStyle name="InSheet" xfId="84" xr:uid="{00000000-0005-0000-0000-00002C000000}"/>
    <cellStyle name="Komma" xfId="31" builtinId="3" hidden="1"/>
    <cellStyle name="Komma" xfId="88" builtinId="3"/>
    <cellStyle name="Kommentar" xfId="23" xr:uid="{00000000-0005-0000-0000-00002F000000}"/>
    <cellStyle name="Kontrolle_DEU" xfId="30" xr:uid="{00000000-0005-0000-0000-000030000000}"/>
    <cellStyle name="Kontrolle_ENG" xfId="19" xr:uid="{00000000-0005-0000-0000-000031000000}"/>
    <cellStyle name="Leere_Zelle" xfId="17" xr:uid="{00000000-0005-0000-0000-000032000000}"/>
    <cellStyle name="Link" xfId="78" builtinId="8" hidden="1"/>
    <cellStyle name="Link" xfId="81" builtinId="8" hidden="1"/>
    <cellStyle name="Link" xfId="87" builtinId="8"/>
    <cellStyle name="Neutral" xfId="43" builtinId="28" hidden="1"/>
    <cellStyle name="Notiz" xfId="50" builtinId="10" hidden="1"/>
    <cellStyle name="Prozent" xfId="35" builtinId="5" hidden="1"/>
    <cellStyle name="Prozent" xfId="80" builtinId="5"/>
    <cellStyle name="Quotient" xfId="14" xr:uid="{00000000-0005-0000-0000-000037000000}"/>
    <cellStyle name="Referenz_InSheet" xfId="13" xr:uid="{00000000-0005-0000-0000-000038000000}"/>
    <cellStyle name="Referenz_OffSheet" xfId="15" xr:uid="{00000000-0005-0000-0000-000039000000}"/>
    <cellStyle name="Schalter_DEU" xfId="21" xr:uid="{00000000-0005-0000-0000-00003A000000}"/>
    <cellStyle name="Schalter_ENG" xfId="77" xr:uid="{00000000-0005-0000-0000-00003B000000}"/>
    <cellStyle name="Schlecht" xfId="42" builtinId="27" hidden="1"/>
    <cellStyle name="Standard" xfId="0" builtinId="0" customBuiltin="1"/>
    <cellStyle name="Standard 2" xfId="89" xr:uid="{4109B404-8561-4B51-A729-EBF8205A06D1}"/>
    <cellStyle name="Standard 3" xfId="90" xr:uid="{7BB64780-A20B-4CC2-B418-1F5FFC300FA2}"/>
    <cellStyle name="Status_in_Arbeit" xfId="20" xr:uid="{00000000-0005-0000-0000-00003E000000}"/>
    <cellStyle name="Status_in_Ordnung" xfId="27" xr:uid="{00000000-0005-0000-0000-00003F000000}"/>
    <cellStyle name="Status_Pruefen" xfId="28" xr:uid="{00000000-0005-0000-0000-000040000000}"/>
    <cellStyle name="Tabellen_Ueb" xfId="9" xr:uid="{00000000-0005-0000-0000-000041000000}"/>
    <cellStyle name="Techn_Eingabe" xfId="4" xr:uid="{00000000-0005-0000-0000-000042000000}"/>
    <cellStyle name="Überschrift" xfId="36" builtinId="15" hidden="1"/>
    <cellStyle name="Überschrift 1" xfId="37" builtinId="16" hidden="1"/>
    <cellStyle name="Überschrift 2" xfId="38" builtinId="17" hidden="1"/>
    <cellStyle name="Überschrift 3" xfId="39" builtinId="18" hidden="1"/>
    <cellStyle name="Überschrift 4" xfId="40" builtinId="19" hidden="1"/>
    <cellStyle name="Ueb1" xfId="1" xr:uid="{00000000-0005-0000-0000-000048000000}"/>
    <cellStyle name="Ueb2" xfId="2" xr:uid="{00000000-0005-0000-0000-000049000000}"/>
    <cellStyle name="Ueb3" xfId="3" xr:uid="{00000000-0005-0000-0000-00004A000000}"/>
    <cellStyle name="Ueb4" xfId="7" xr:uid="{00000000-0005-0000-0000-00004B000000}"/>
    <cellStyle name="Verknüpfte Zelle" xfId="47" builtinId="24" hidden="1"/>
    <cellStyle name="Währung" xfId="33" builtinId="4" hidden="1"/>
    <cellStyle name="Währung" xfId="79" builtinId="4"/>
    <cellStyle name="Währung [0]" xfId="34" builtinId="7" hidden="1"/>
    <cellStyle name="Warnender Text" xfId="49" builtinId="11" hidden="1"/>
    <cellStyle name="Zahl_Prozent" xfId="82" xr:uid="{00000000-0005-0000-0000-000051000000}"/>
    <cellStyle name="Zahl_Standard" xfId="83" xr:uid="{00000000-0005-0000-0000-000052000000}"/>
    <cellStyle name="Zeile_Abgrenzung" xfId="8" xr:uid="{00000000-0005-0000-0000-000053000000}"/>
    <cellStyle name="Zeile_Schlussbilanz" xfId="12" xr:uid="{00000000-0005-0000-0000-000054000000}"/>
    <cellStyle name="Zeile_Spalten-Summe" xfId="5" xr:uid="{00000000-0005-0000-0000-000055000000}"/>
    <cellStyle name="Zeile_Summe" xfId="11" xr:uid="{00000000-0005-0000-0000-000056000000}"/>
    <cellStyle name="Zeile_Zw-summe" xfId="10" xr:uid="{00000000-0005-0000-0000-000057000000}"/>
    <cellStyle name="Zelle überprüfen" xfId="48" builtinId="23" hidden="1"/>
  </cellStyles>
  <dxfs count="160">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b/>
        <i val="0"/>
        <strike val="0"/>
        <condense val="0"/>
        <extend val="0"/>
        <outline val="0"/>
        <shadow val="0"/>
        <u val="none"/>
        <vertAlign val="baseline"/>
        <sz val="10"/>
        <color rgb="FF0070C0"/>
        <name val="Arial"/>
        <scheme val="none"/>
      </font>
    </dxf>
  </dxfs>
  <tableStyles count="0" defaultTableStyle="TableStyleMedium2" defaultPivotStyle="PivotStyleLight16"/>
  <colors>
    <mruColors>
      <color rgb="FF25346A"/>
      <color rgb="FFFFFFCC"/>
      <color rgb="FF0074BC"/>
      <color rgb="FFBE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movi.de"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0</xdr:rowOff>
    </xdr:from>
    <xdr:to>
      <xdr:col>12</xdr:col>
      <xdr:colOff>0</xdr:colOff>
      <xdr:row>37</xdr:row>
      <xdr:rowOff>0</xdr:rowOff>
    </xdr:to>
    <xdr:sp macro="" textlink="">
      <xdr:nvSpPr>
        <xdr:cNvPr id="2" name="TextBox 4">
          <a:extLst>
            <a:ext uri="{FF2B5EF4-FFF2-40B4-BE49-F238E27FC236}">
              <a16:creationId xmlns:a16="http://schemas.microsoft.com/office/drawing/2014/main" id="{BF2F67FF-5703-432C-9BA4-5A587F5F6B74}"/>
            </a:ext>
          </a:extLst>
        </xdr:cNvPr>
        <xdr:cNvSpPr txBox="1"/>
      </xdr:nvSpPr>
      <xdr:spPr>
        <a:xfrm>
          <a:off x="533400" y="2752725"/>
          <a:ext cx="7620000" cy="3238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a:t>
          </a:r>
          <a:r>
            <a:rPr lang="en-AU" sz="2000" i="1">
              <a:solidFill>
                <a:schemeClr val="tx1">
                  <a:lumMod val="75000"/>
                  <a:lumOff val="25000"/>
                </a:schemeClr>
              </a:solidFill>
              <a:latin typeface="+mn-lt"/>
              <a:ea typeface="+mn-ea"/>
              <a:cs typeface="Arial" pitchFamily="34" charset="0"/>
            </a:rPr>
            <a:t>Nutzung dieser 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endParaRPr lang="de-DE" sz="1100" baseline="0">
            <a:solidFill>
              <a:schemeClr val="tx1">
                <a:lumMod val="75000"/>
                <a:lumOff val="25000"/>
              </a:schemeClr>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Vorlage wurde von der Fimovi GmbH erstellt. Die Inhalte dieser Datei wurden mit größter Sorgfalt zusammengestellt. Dennoch können für die Richtigkeit und Vollständigkeit keine Gewähr übernommen werden. Die Ergebnisse in dieser Vorlagen-Datei basieren im wesentlichen auf den zugrundeliegenden Eingabedaten bzw. Annahmen. Diese sind so angelegt, dass sie von Anwendern leicht verändert werden können.</a:t>
          </a:r>
        </a:p>
        <a:p>
          <a:endParaRPr lang="de-DE" sz="1100" baseline="0">
            <a:solidFill>
              <a:schemeClr val="tx1">
                <a:lumMod val="75000"/>
                <a:lumOff val="25000"/>
              </a:schemeClr>
            </a:solidFill>
            <a:latin typeface="+mn-lt"/>
            <a:ea typeface="+mn-ea"/>
            <a:cs typeface="Arial" pitchFamily="34" charset="0"/>
          </a:endParaRPr>
        </a:p>
        <a:p>
          <a:r>
            <a:rPr lang="en-AU" sz="1100" b="1" baseline="0">
              <a:solidFill>
                <a:srgbClr val="313D72"/>
              </a:solidFill>
              <a:latin typeface="+mn-lt"/>
              <a:ea typeface="+mn-ea"/>
              <a:cs typeface="Arial" pitchFamily="34" charset="0"/>
            </a:rPr>
            <a:t>Haftungsausschluss</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 Fimovi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de-DE" sz="1100" baseline="0">
            <a:solidFill>
              <a:schemeClr val="tx1">
                <a:lumMod val="75000"/>
                <a:lumOff val="25000"/>
              </a:schemeClr>
            </a:solidFill>
            <a:latin typeface="+mn-lt"/>
            <a:ea typeface="+mn-ea"/>
            <a:cs typeface="Arial" pitchFamily="34" charset="0"/>
          </a:endParaRPr>
        </a:p>
        <a:p>
          <a:pPr marL="0" indent="0"/>
          <a:r>
            <a:rPr lang="en-AU" sz="1100" b="1" baseline="0">
              <a:solidFill>
                <a:srgbClr val="313D72"/>
              </a:solidFill>
              <a:latin typeface="+mn-lt"/>
              <a:ea typeface="+mn-ea"/>
              <a:cs typeface="Arial" pitchFamily="34" charset="0"/>
            </a:rPr>
            <a:t>Zweck, Nutzung und Weitergabe</a:t>
          </a:r>
          <a:endParaRPr lang="de-DE" sz="1100" b="1" baseline="0">
            <a:solidFill>
              <a:srgbClr val="313D72"/>
            </a:solidFill>
            <a:latin typeface="+mn-lt"/>
            <a:ea typeface="+mn-ea"/>
            <a:cs typeface="Arial" pitchFamily="34" charset="0"/>
          </a:endParaRPr>
        </a:p>
        <a:p>
          <a:r>
            <a:rPr lang="en-AU" sz="1100" baseline="0">
              <a:solidFill>
                <a:schemeClr val="tx1">
                  <a:lumMod val="75000"/>
                  <a:lumOff val="25000"/>
                </a:schemeClr>
              </a:solidFill>
              <a:latin typeface="+mn-lt"/>
              <a:ea typeface="+mn-ea"/>
              <a:cs typeface="Arial" pitchFamily="34" charset="0"/>
            </a:rPr>
            <a:t>Diese Datei ist als Teil einer kommerziell angebotenen Video-Schulungsreihe urheberrechtlich geschützt. Eine Vervielfältigung oder Weitergabe ohne schriftliche Genehmigung der Fimovi GmbH ist nicht zulässig.</a:t>
          </a:r>
        </a:p>
      </xdr:txBody>
    </xdr:sp>
    <xdr:clientData/>
  </xdr:twoCellAnchor>
  <xdr:twoCellAnchor>
    <xdr:from>
      <xdr:col>2</xdr:col>
      <xdr:colOff>0</xdr:colOff>
      <xdr:row>40</xdr:row>
      <xdr:rowOff>0</xdr:rowOff>
    </xdr:from>
    <xdr:to>
      <xdr:col>12</xdr:col>
      <xdr:colOff>0</xdr:colOff>
      <xdr:row>58</xdr:row>
      <xdr:rowOff>0</xdr:rowOff>
    </xdr:to>
    <xdr:sp macro="" textlink="">
      <xdr:nvSpPr>
        <xdr:cNvPr id="3" name="TextBox 4">
          <a:extLst>
            <a:ext uri="{FF2B5EF4-FFF2-40B4-BE49-F238E27FC236}">
              <a16:creationId xmlns:a16="http://schemas.microsoft.com/office/drawing/2014/main" id="{C6861857-E309-4C79-BEFC-68B8CCDEC531}"/>
            </a:ext>
          </a:extLst>
        </xdr:cNvPr>
        <xdr:cNvSpPr txBox="1"/>
      </xdr:nvSpPr>
      <xdr:spPr>
        <a:xfrm>
          <a:off x="533400" y="6477000"/>
          <a:ext cx="7620000" cy="29146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10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Finanzplanungs-,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p>
        <a:p>
          <a:endParaRPr lang="de-DE">
            <a:effectLst/>
          </a:endParaRPr>
        </a:p>
        <a:p>
          <a:r>
            <a:rPr lang="de-DE" sz="1100">
              <a:solidFill>
                <a:schemeClr val="dk1"/>
              </a:solidFill>
              <a:effectLst/>
              <a:latin typeface="+mn-lt"/>
              <a:ea typeface="+mn-ea"/>
              <a:cs typeface="+mn-cs"/>
            </a:rPr>
            <a:t>Neben Intensiv-Video-Workshops bietet die Fimovi GmbH:</a:t>
          </a:r>
        </a:p>
        <a:p>
          <a:endParaRPr lang="de-DE">
            <a:effectLst/>
          </a:endParaRPr>
        </a:p>
        <a:p>
          <a:r>
            <a:rPr lang="de-DE" sz="1100">
              <a:solidFill>
                <a:schemeClr val="dk1"/>
              </a:solidFill>
              <a:effectLst/>
              <a:latin typeface="+mn-lt"/>
              <a:ea typeface="+mn-ea"/>
              <a:cs typeface="+mn-cs"/>
            </a:rPr>
            <a:t> 	• Vorlagen zur Erstellung verschiedener Finanz- und Cashflow-Modelle</a:t>
          </a:r>
          <a:endParaRPr lang="de-DE">
            <a:effectLst/>
          </a:endParaRPr>
        </a:p>
        <a:p>
          <a:pPr eaLnBrk="1" fontAlgn="auto" latinLnBrk="0" hangingPunct="1"/>
          <a:r>
            <a:rPr lang="de-DE" sz="1100">
              <a:solidFill>
                <a:schemeClr val="dk1"/>
              </a:solidFill>
              <a:effectLst/>
              <a:latin typeface="+mn-lt"/>
              <a:ea typeface="+mn-ea"/>
              <a:cs typeface="+mn-cs"/>
            </a:rPr>
            <a:t> 	• Erstellung individueller Finanzmodelle</a:t>
          </a:r>
          <a:endParaRPr lang="de-DE">
            <a:effectLst/>
          </a:endParaRPr>
        </a:p>
        <a:p>
          <a:r>
            <a:rPr lang="de-DE" sz="1100">
              <a:solidFill>
                <a:schemeClr val="dk1"/>
              </a:solidFill>
              <a:effectLst/>
              <a:latin typeface="+mn-lt"/>
              <a:ea typeface="+mn-ea"/>
              <a:cs typeface="+mn-cs"/>
            </a:rPr>
            <a:t>	• Modellreview und -optimierung	</a:t>
          </a:r>
          <a:endParaRPr lang="de-DE">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a:effectLst/>
          </a:endParaRPr>
        </a:p>
      </xdr:txBody>
    </xdr:sp>
    <xdr:clientData/>
  </xdr:twoCellAnchor>
  <xdr:oneCellAnchor>
    <xdr:from>
      <xdr:col>7</xdr:col>
      <xdr:colOff>419100</xdr:colOff>
      <xdr:row>2</xdr:row>
      <xdr:rowOff>27200</xdr:rowOff>
    </xdr:from>
    <xdr:ext cx="3324225" cy="1405363"/>
    <xdr:pic>
      <xdr:nvPicPr>
        <xdr:cNvPr id="4" name="Grafik 3">
          <a:hlinkClick xmlns:r="http://schemas.openxmlformats.org/officeDocument/2006/relationships" r:id="rId1"/>
          <a:extLst>
            <a:ext uri="{FF2B5EF4-FFF2-40B4-BE49-F238E27FC236}">
              <a16:creationId xmlns:a16="http://schemas.microsoft.com/office/drawing/2014/main" id="{482C625A-B88B-4754-918A-52EF25C14B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351050"/>
          <a:ext cx="3324225" cy="14053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0</xdr:colOff>
      <xdr:row>45</xdr:row>
      <xdr:rowOff>0</xdr:rowOff>
    </xdr:from>
    <xdr:to>
      <xdr:col>12</xdr:col>
      <xdr:colOff>0</xdr:colOff>
      <xdr:row>52</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381125" y="9448800"/>
          <a:ext cx="6334125" cy="166687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chemeClr val="tx1"/>
              </a:solidFill>
              <a:latin typeface="Arial"/>
              <a:cs typeface="Arial"/>
            </a:rPr>
            <a:t>Streng vertraulich - nur zur internen Verwendung - Weitergabe nicht zulässig</a:t>
          </a:r>
        </a:p>
        <a:p>
          <a:pPr algn="l" rtl="0">
            <a:defRPr sz="1000"/>
          </a:pPr>
          <a:endParaRPr lang="de-DE" sz="1000" b="0" i="0" u="none" strike="noStrike" baseline="0">
            <a:solidFill>
              <a:schemeClr val="tx1"/>
            </a:solidFill>
            <a:latin typeface="Arial"/>
            <a:cs typeface="Arial"/>
          </a:endParaRPr>
        </a:p>
        <a:p>
          <a:pPr algn="l" rtl="0">
            <a:defRPr sz="1000"/>
          </a:pPr>
          <a:r>
            <a:rPr lang="de-DE" sz="1000" b="0" i="0" u="none" strike="noStrike" baseline="0">
              <a:solidFill>
                <a:srgbClr val="FF0000"/>
              </a:solidFill>
              <a:latin typeface="Arial"/>
              <a:cs typeface="Arial"/>
            </a:rPr>
            <a:t> =&gt; hier eigenen Disclaimer einfügen</a:t>
          </a:r>
        </a:p>
        <a:p>
          <a:pPr algn="l" rtl="0">
            <a:defRPr sz="1000"/>
          </a:pPr>
          <a:endParaRPr lang="de-DE" sz="1000" b="0" i="0" u="none" strike="noStrike" baseline="0">
            <a:solidFill>
              <a:schemeClr val="tx1"/>
            </a:solidFill>
            <a:latin typeface="Arial"/>
            <a:cs typeface="Arial"/>
          </a:endParaRPr>
        </a:p>
      </xdr:txBody>
    </xdr:sp>
    <xdr:clientData/>
  </xdr:twoCellAnchor>
  <xdr:twoCellAnchor>
    <xdr:from>
      <xdr:col>4</xdr:col>
      <xdr:colOff>0</xdr:colOff>
      <xdr:row>55</xdr:row>
      <xdr:rowOff>0</xdr:rowOff>
    </xdr:from>
    <xdr:to>
      <xdr:col>12</xdr:col>
      <xdr:colOff>0</xdr:colOff>
      <xdr:row>60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381125" y="11830050"/>
          <a:ext cx="6334125" cy="1190625"/>
        </a:xfrm>
        <a:prstGeom prst="rect">
          <a:avLst/>
        </a:prstGeom>
        <a:noFill/>
        <a:ln w="9525">
          <a:noFill/>
          <a:miter lim="800000"/>
          <a:headEnd/>
          <a:tailEnd/>
        </a:ln>
      </xdr:spPr>
      <xdr:txBody>
        <a:bodyPr vertOverflow="clip" wrap="square" lIns="27432" tIns="22860" rIns="0" bIns="0" anchor="t" upright="1"/>
        <a:lstStyle/>
        <a:p>
          <a:endParaRPr lang="en-AU" sz="1000">
            <a:solidFill>
              <a:schemeClr val="tx1"/>
            </a:solidFill>
            <a:latin typeface="Arial" pitchFamily="34" charset="0"/>
            <a:ea typeface="+mn-ea"/>
            <a:cs typeface="Arial" pitchFamily="34" charset="0"/>
          </a:endParaRPr>
        </a:p>
        <a:p>
          <a:r>
            <a:rPr lang="en-AU" sz="1000">
              <a:solidFill>
                <a:srgbClr val="FF0000"/>
              </a:solidFill>
              <a:latin typeface="Arial" pitchFamily="34" charset="0"/>
              <a:ea typeface="+mn-ea"/>
              <a:cs typeface="Arial" pitchFamily="34" charset="0"/>
            </a:rPr>
            <a:t>=&gt; hier Kontaktdaten</a:t>
          </a:r>
          <a:r>
            <a:rPr lang="en-AU" sz="1000" baseline="0">
              <a:solidFill>
                <a:srgbClr val="FF0000"/>
              </a:solidFill>
              <a:latin typeface="Arial" pitchFamily="34" charset="0"/>
              <a:ea typeface="+mn-ea"/>
              <a:cs typeface="Arial" pitchFamily="34" charset="0"/>
            </a:rPr>
            <a:t> einfügen</a:t>
          </a:r>
          <a:endParaRPr lang="de-DE" sz="1000">
            <a:solidFill>
              <a:srgbClr val="FF0000"/>
            </a:solidFill>
            <a:latin typeface="Arial" pitchFamily="34" charset="0"/>
            <a:ea typeface="+mn-ea"/>
            <a:cs typeface="Arial" pitchFamily="34" charset="0"/>
          </a:endParaRPr>
        </a:p>
      </xdr:txBody>
    </xdr:sp>
    <xdr:clientData/>
  </xdr:twoCellAnchor>
  <xdr:twoCellAnchor>
    <xdr:from>
      <xdr:col>3</xdr:col>
      <xdr:colOff>0</xdr:colOff>
      <xdr:row>3</xdr:row>
      <xdr:rowOff>1</xdr:rowOff>
    </xdr:from>
    <xdr:to>
      <xdr:col>12</xdr:col>
      <xdr:colOff>762000</xdr:colOff>
      <xdr:row>9</xdr:row>
      <xdr:rowOff>0</xdr:rowOff>
    </xdr:to>
    <xdr:sp macro="" textlink="">
      <xdr:nvSpPr>
        <xdr:cNvPr id="6" name="TextBox 5">
          <a:extLst>
            <a:ext uri="{FF2B5EF4-FFF2-40B4-BE49-F238E27FC236}">
              <a16:creationId xmlns:a16="http://schemas.microsoft.com/office/drawing/2014/main" id="{00000000-0008-0000-0100-000006000000}"/>
            </a:ext>
          </a:extLst>
        </xdr:cNvPr>
        <xdr:cNvSpPr txBox="1">
          <a:spLocks noChangeArrowheads="1"/>
        </xdr:cNvSpPr>
      </xdr:nvSpPr>
      <xdr:spPr bwMode="auto">
        <a:xfrm>
          <a:off x="619125" y="381001"/>
          <a:ext cx="7858125" cy="1476374"/>
        </a:xfrm>
        <a:prstGeom prst="rect">
          <a:avLst/>
        </a:prstGeom>
        <a:noFill/>
        <a:ln w="9525">
          <a:noFill/>
          <a:miter lim="800000"/>
          <a:headEnd/>
          <a:tailEnd/>
        </a:ln>
      </xdr:spPr>
      <xdr:txBody>
        <a:bodyPr wrap="square" anchor="ctr" anchorCtr="0">
          <a:noAutofit/>
        </a:bodyPr>
        <a:lstStyle>
          <a:defPPr>
            <a:defRPr lang="en-GB"/>
          </a:defPPr>
          <a:lvl1pPr algn="ctr" rtl="0" fontAlgn="base">
            <a:spcBef>
              <a:spcPct val="50000"/>
            </a:spcBef>
            <a:spcAft>
              <a:spcPct val="0"/>
            </a:spcAft>
            <a:defRPr sz="1000" b="1" kern="1200">
              <a:solidFill>
                <a:srgbClr val="0000CC"/>
              </a:solidFill>
              <a:latin typeface="Arial" charset="0"/>
              <a:ea typeface="+mn-ea"/>
              <a:cs typeface="+mn-cs"/>
            </a:defRPr>
          </a:lvl1pPr>
          <a:lvl2pPr marL="457200" algn="ctr" rtl="0" fontAlgn="base">
            <a:spcBef>
              <a:spcPct val="50000"/>
            </a:spcBef>
            <a:spcAft>
              <a:spcPct val="0"/>
            </a:spcAft>
            <a:defRPr sz="1000" b="1" kern="1200">
              <a:solidFill>
                <a:srgbClr val="0000CC"/>
              </a:solidFill>
              <a:latin typeface="Arial" charset="0"/>
              <a:ea typeface="+mn-ea"/>
              <a:cs typeface="+mn-cs"/>
            </a:defRPr>
          </a:lvl2pPr>
          <a:lvl3pPr marL="914400" algn="ctr" rtl="0" fontAlgn="base">
            <a:spcBef>
              <a:spcPct val="50000"/>
            </a:spcBef>
            <a:spcAft>
              <a:spcPct val="0"/>
            </a:spcAft>
            <a:defRPr sz="1000" b="1" kern="1200">
              <a:solidFill>
                <a:srgbClr val="0000CC"/>
              </a:solidFill>
              <a:latin typeface="Arial" charset="0"/>
              <a:ea typeface="+mn-ea"/>
              <a:cs typeface="+mn-cs"/>
            </a:defRPr>
          </a:lvl3pPr>
          <a:lvl4pPr marL="1371600" algn="ctr" rtl="0" fontAlgn="base">
            <a:spcBef>
              <a:spcPct val="50000"/>
            </a:spcBef>
            <a:spcAft>
              <a:spcPct val="0"/>
            </a:spcAft>
            <a:defRPr sz="1000" b="1" kern="1200">
              <a:solidFill>
                <a:srgbClr val="0000CC"/>
              </a:solidFill>
              <a:latin typeface="Arial" charset="0"/>
              <a:ea typeface="+mn-ea"/>
              <a:cs typeface="+mn-cs"/>
            </a:defRPr>
          </a:lvl4pPr>
          <a:lvl5pPr marL="1828800" algn="ctr" rtl="0" fontAlgn="base">
            <a:spcBef>
              <a:spcPct val="50000"/>
            </a:spcBef>
            <a:spcAft>
              <a:spcPct val="0"/>
            </a:spcAft>
            <a:defRPr sz="1000" b="1" kern="1200">
              <a:solidFill>
                <a:srgbClr val="0000CC"/>
              </a:solidFill>
              <a:latin typeface="Arial" charset="0"/>
              <a:ea typeface="+mn-ea"/>
              <a:cs typeface="+mn-cs"/>
            </a:defRPr>
          </a:lvl5pPr>
          <a:lvl6pPr marL="2286000" algn="l" defTabSz="914400" rtl="0" eaLnBrk="1" latinLnBrk="0" hangingPunct="1">
            <a:defRPr sz="1000" b="1" kern="1200">
              <a:solidFill>
                <a:srgbClr val="0000CC"/>
              </a:solidFill>
              <a:latin typeface="Arial" charset="0"/>
              <a:ea typeface="+mn-ea"/>
              <a:cs typeface="+mn-cs"/>
            </a:defRPr>
          </a:lvl6pPr>
          <a:lvl7pPr marL="2743200" algn="l" defTabSz="914400" rtl="0" eaLnBrk="1" latinLnBrk="0" hangingPunct="1">
            <a:defRPr sz="1000" b="1" kern="1200">
              <a:solidFill>
                <a:srgbClr val="0000CC"/>
              </a:solidFill>
              <a:latin typeface="Arial" charset="0"/>
              <a:ea typeface="+mn-ea"/>
              <a:cs typeface="+mn-cs"/>
            </a:defRPr>
          </a:lvl7pPr>
          <a:lvl8pPr marL="3200400" algn="l" defTabSz="914400" rtl="0" eaLnBrk="1" latinLnBrk="0" hangingPunct="1">
            <a:defRPr sz="1000" b="1" kern="1200">
              <a:solidFill>
                <a:srgbClr val="0000CC"/>
              </a:solidFill>
              <a:latin typeface="Arial" charset="0"/>
              <a:ea typeface="+mn-ea"/>
              <a:cs typeface="+mn-cs"/>
            </a:defRPr>
          </a:lvl8pPr>
          <a:lvl9pPr marL="3657600" algn="l" defTabSz="914400" rtl="0" eaLnBrk="1" latinLnBrk="0" hangingPunct="1">
            <a:defRPr sz="1000" b="1" kern="1200">
              <a:solidFill>
                <a:srgbClr val="0000CC"/>
              </a:solidFill>
              <a:latin typeface="Arial" charset="0"/>
              <a:ea typeface="+mn-ea"/>
              <a:cs typeface="+mn-cs"/>
            </a:defRPr>
          </a:lvl9pPr>
        </a:lstStyle>
        <a:p>
          <a:pPr>
            <a:spcBef>
              <a:spcPct val="0"/>
            </a:spcBef>
          </a:pPr>
          <a:r>
            <a:rPr lang="en-GB" sz="4000" b="0">
              <a:solidFill>
                <a:schemeClr val="accent1"/>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pport@fimovi.de" TargetMode="External"/><Relationship Id="rId2" Type="http://schemas.openxmlformats.org/officeDocument/2006/relationships/hyperlink" Target="http://www.financial-modelling-videos.de/" TargetMode="External"/><Relationship Id="rId1" Type="http://schemas.openxmlformats.org/officeDocument/2006/relationships/hyperlink" Target="http://www.financial-modelling-video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55F7-F2AF-463D-9A37-1E6C0091BAFF}">
  <sheetPr>
    <tabColor rgb="FF00B0F0"/>
    <pageSetUpPr fitToPage="1"/>
  </sheetPr>
  <dimension ref="A1:N69"/>
  <sheetViews>
    <sheetView showGridLines="0" showRowColHeaders="0" tabSelected="1" zoomScaleNormal="100" workbookViewId="0"/>
  </sheetViews>
  <sheetFormatPr baseColWidth="10" defaultColWidth="0" defaultRowHeight="0" customHeight="1" zeroHeight="1"/>
  <cols>
    <col min="1" max="1" width="5.28515625" style="251" customWidth="1"/>
    <col min="2" max="2" width="2.7109375" style="251" customWidth="1"/>
    <col min="3" max="12" width="11.42578125" style="251" customWidth="1"/>
    <col min="13" max="13" width="2.7109375" style="251" customWidth="1"/>
    <col min="14" max="14" width="5.28515625" style="251" customWidth="1"/>
    <col min="15" max="16384" width="11.42578125" style="251" hidden="1"/>
  </cols>
  <sheetData>
    <row r="1" spans="1:14" ht="13.5" thickBot="1">
      <c r="A1" s="252"/>
      <c r="B1" s="252"/>
      <c r="C1" s="252"/>
      <c r="D1" s="252"/>
      <c r="E1" s="252"/>
      <c r="F1" s="252"/>
      <c r="G1" s="252"/>
      <c r="H1" s="252"/>
      <c r="I1" s="252"/>
      <c r="J1" s="252"/>
      <c r="K1" s="252"/>
      <c r="L1" s="252"/>
      <c r="M1" s="252"/>
      <c r="N1" s="252"/>
    </row>
    <row r="2" spans="1:14" ht="13.5" thickTop="1">
      <c r="A2" s="252"/>
      <c r="B2" s="282"/>
      <c r="C2" s="281"/>
      <c r="D2" s="281"/>
      <c r="E2" s="281"/>
      <c r="F2" s="281"/>
      <c r="G2" s="281"/>
      <c r="H2" s="281"/>
      <c r="I2" s="281"/>
      <c r="J2" s="281"/>
      <c r="K2" s="281"/>
      <c r="L2" s="281"/>
      <c r="M2" s="280"/>
      <c r="N2" s="252"/>
    </row>
    <row r="3" spans="1:14" ht="28.5">
      <c r="A3" s="252"/>
      <c r="B3" s="265"/>
      <c r="C3" s="279"/>
      <c r="D3" s="277"/>
      <c r="M3" s="256"/>
      <c r="N3" s="252"/>
    </row>
    <row r="4" spans="1:14" ht="28.5">
      <c r="A4" s="252"/>
      <c r="B4" s="265"/>
      <c r="C4" s="279" t="s">
        <v>414</v>
      </c>
      <c r="D4" s="277"/>
      <c r="M4" s="256"/>
      <c r="N4" s="252"/>
    </row>
    <row r="5" spans="1:14" ht="28.5">
      <c r="A5" s="252"/>
      <c r="B5" s="265"/>
      <c r="C5" s="278" t="s">
        <v>199</v>
      </c>
      <c r="D5" s="277"/>
      <c r="M5" s="256"/>
      <c r="N5" s="252"/>
    </row>
    <row r="6" spans="1:14" ht="28.5">
      <c r="A6" s="252"/>
      <c r="B6" s="265"/>
      <c r="C6" s="278"/>
      <c r="E6" s="277"/>
      <c r="F6" s="277"/>
      <c r="G6" s="277"/>
      <c r="H6" s="277"/>
      <c r="M6" s="256"/>
      <c r="N6" s="252"/>
    </row>
    <row r="7" spans="1:14" ht="12.75">
      <c r="A7" s="252"/>
      <c r="B7" s="265"/>
      <c r="M7" s="256"/>
      <c r="N7" s="252"/>
    </row>
    <row r="8" spans="1:14" ht="12.75">
      <c r="A8" s="252"/>
      <c r="B8" s="269"/>
      <c r="C8" s="267"/>
      <c r="D8" s="267"/>
      <c r="E8" s="267"/>
      <c r="F8" s="267"/>
      <c r="G8" s="267"/>
      <c r="H8" s="267"/>
      <c r="I8" s="267"/>
      <c r="J8" s="267"/>
      <c r="K8" s="267"/>
      <c r="L8" s="267"/>
      <c r="M8" s="266"/>
      <c r="N8" s="252"/>
    </row>
    <row r="9" spans="1:14" ht="12.75">
      <c r="A9" s="252"/>
      <c r="B9" s="265"/>
      <c r="M9" s="256"/>
      <c r="N9" s="252"/>
    </row>
    <row r="10" spans="1:14" ht="12.75">
      <c r="A10" s="252"/>
      <c r="B10" s="265"/>
      <c r="M10" s="256"/>
      <c r="N10" s="252"/>
    </row>
    <row r="11" spans="1:14" ht="31.5">
      <c r="A11" s="252"/>
      <c r="B11" s="265"/>
      <c r="D11" s="276" t="s">
        <v>203</v>
      </c>
      <c r="E11" s="275"/>
      <c r="J11" s="274"/>
      <c r="M11" s="256"/>
      <c r="N11" s="252"/>
    </row>
    <row r="12" spans="1:14" ht="12.75" customHeight="1">
      <c r="A12" s="252"/>
      <c r="B12" s="265"/>
      <c r="D12" s="273"/>
      <c r="E12" s="271"/>
      <c r="F12" s="271"/>
      <c r="G12" s="271"/>
      <c r="M12" s="256"/>
      <c r="N12" s="252"/>
    </row>
    <row r="13" spans="1:14" ht="21">
      <c r="A13" s="252"/>
      <c r="B13" s="265"/>
      <c r="D13" s="272" t="s">
        <v>409</v>
      </c>
      <c r="E13" s="271"/>
      <c r="F13" s="271"/>
      <c r="G13" s="271"/>
      <c r="M13" s="256"/>
      <c r="N13" s="252"/>
    </row>
    <row r="14" spans="1:14" ht="12.75">
      <c r="A14" s="252"/>
      <c r="B14" s="265"/>
      <c r="M14" s="256"/>
      <c r="N14" s="252"/>
    </row>
    <row r="15" spans="1:14" ht="12.75">
      <c r="A15" s="252"/>
      <c r="B15" s="265"/>
      <c r="M15" s="256"/>
      <c r="N15" s="252"/>
    </row>
    <row r="16" spans="1:14" ht="28.5">
      <c r="A16" s="252"/>
      <c r="B16" s="269"/>
      <c r="C16" s="268" t="s">
        <v>413</v>
      </c>
      <c r="D16" s="270"/>
      <c r="E16" s="270"/>
      <c r="F16" s="267"/>
      <c r="G16" s="267"/>
      <c r="H16" s="267"/>
      <c r="I16" s="267"/>
      <c r="J16" s="267"/>
      <c r="K16" s="267"/>
      <c r="L16" s="267"/>
      <c r="M16" s="266"/>
      <c r="N16" s="252"/>
    </row>
    <row r="17" spans="1:14" ht="12.75">
      <c r="A17" s="252"/>
      <c r="B17" s="265"/>
      <c r="M17" s="256"/>
      <c r="N17" s="252"/>
    </row>
    <row r="18" spans="1:14" ht="12.75">
      <c r="A18" s="252"/>
      <c r="B18" s="265"/>
      <c r="M18" s="256"/>
      <c r="N18" s="252"/>
    </row>
    <row r="19" spans="1:14" ht="12.75">
      <c r="A19" s="252"/>
      <c r="B19" s="265"/>
      <c r="M19" s="256"/>
      <c r="N19" s="252"/>
    </row>
    <row r="20" spans="1:14" ht="12.75">
      <c r="A20" s="252"/>
      <c r="B20" s="265"/>
      <c r="M20" s="256"/>
      <c r="N20" s="252"/>
    </row>
    <row r="21" spans="1:14" ht="12.75">
      <c r="A21" s="252"/>
      <c r="B21" s="265"/>
      <c r="M21" s="256"/>
      <c r="N21" s="252"/>
    </row>
    <row r="22" spans="1:14" ht="12.75">
      <c r="A22" s="252"/>
      <c r="B22" s="265"/>
      <c r="M22" s="256"/>
      <c r="N22" s="252"/>
    </row>
    <row r="23" spans="1:14" ht="12.75">
      <c r="A23" s="252"/>
      <c r="B23" s="265"/>
      <c r="M23" s="256"/>
      <c r="N23" s="252"/>
    </row>
    <row r="24" spans="1:14" ht="12.75">
      <c r="A24" s="252"/>
      <c r="B24" s="265"/>
      <c r="M24" s="256"/>
      <c r="N24" s="252"/>
    </row>
    <row r="25" spans="1:14" ht="12.75">
      <c r="A25" s="252"/>
      <c r="B25" s="265"/>
      <c r="M25" s="256"/>
      <c r="N25" s="252"/>
    </row>
    <row r="26" spans="1:14" ht="12.75">
      <c r="A26" s="252"/>
      <c r="B26" s="265"/>
      <c r="M26" s="256"/>
      <c r="N26" s="252"/>
    </row>
    <row r="27" spans="1:14" ht="12.75">
      <c r="A27" s="252"/>
      <c r="B27" s="265"/>
      <c r="M27" s="256"/>
      <c r="N27" s="252"/>
    </row>
    <row r="28" spans="1:14" ht="12.75">
      <c r="A28" s="252"/>
      <c r="B28" s="265"/>
      <c r="M28" s="256"/>
      <c r="N28" s="252"/>
    </row>
    <row r="29" spans="1:14" ht="12.75">
      <c r="A29" s="252"/>
      <c r="B29" s="265"/>
      <c r="M29" s="256"/>
      <c r="N29" s="252"/>
    </row>
    <row r="30" spans="1:14" ht="12.75">
      <c r="A30" s="252"/>
      <c r="B30" s="265"/>
      <c r="M30" s="256"/>
      <c r="N30" s="252"/>
    </row>
    <row r="31" spans="1:14" ht="12.75">
      <c r="A31" s="252"/>
      <c r="B31" s="265"/>
      <c r="M31" s="256"/>
      <c r="N31" s="252"/>
    </row>
    <row r="32" spans="1:14" ht="12.75">
      <c r="A32" s="252"/>
      <c r="B32" s="265"/>
      <c r="M32" s="256"/>
      <c r="N32" s="252"/>
    </row>
    <row r="33" spans="1:14" ht="12.75">
      <c r="A33" s="252"/>
      <c r="B33" s="265"/>
      <c r="M33" s="256"/>
      <c r="N33" s="252"/>
    </row>
    <row r="34" spans="1:14" ht="12.75">
      <c r="A34" s="252"/>
      <c r="B34" s="265"/>
      <c r="M34" s="256"/>
      <c r="N34" s="252"/>
    </row>
    <row r="35" spans="1:14" ht="12.75">
      <c r="A35" s="252"/>
      <c r="B35" s="265"/>
      <c r="M35" s="256"/>
      <c r="N35" s="252"/>
    </row>
    <row r="36" spans="1:14" ht="12.75">
      <c r="A36" s="252"/>
      <c r="B36" s="265"/>
      <c r="M36" s="256"/>
      <c r="N36" s="252"/>
    </row>
    <row r="37" spans="1:14" ht="12.75">
      <c r="A37" s="252"/>
      <c r="B37" s="265"/>
      <c r="M37" s="256"/>
      <c r="N37" s="252"/>
    </row>
    <row r="38" spans="1:14" ht="12.75">
      <c r="A38" s="252"/>
      <c r="B38" s="265"/>
      <c r="M38" s="256"/>
      <c r="N38" s="252"/>
    </row>
    <row r="39" spans="1:14" ht="28.5">
      <c r="A39" s="252"/>
      <c r="B39" s="269"/>
      <c r="C39" s="268" t="s">
        <v>200</v>
      </c>
      <c r="D39" s="267"/>
      <c r="E39" s="267"/>
      <c r="F39" s="267"/>
      <c r="G39" s="267"/>
      <c r="H39" s="267"/>
      <c r="I39" s="267"/>
      <c r="J39" s="267"/>
      <c r="K39" s="267"/>
      <c r="L39" s="267"/>
      <c r="M39" s="266"/>
      <c r="N39" s="252"/>
    </row>
    <row r="40" spans="1:14" ht="12.75">
      <c r="A40" s="252"/>
      <c r="B40" s="265"/>
      <c r="M40" s="256"/>
      <c r="N40" s="252"/>
    </row>
    <row r="41" spans="1:14" ht="12.75">
      <c r="A41" s="252"/>
      <c r="B41" s="265"/>
      <c r="M41" s="256"/>
      <c r="N41" s="252"/>
    </row>
    <row r="42" spans="1:14" ht="12.75">
      <c r="A42" s="252"/>
      <c r="B42" s="265"/>
      <c r="M42" s="256"/>
      <c r="N42" s="252"/>
    </row>
    <row r="43" spans="1:14" ht="12.75">
      <c r="A43" s="252"/>
      <c r="B43" s="265"/>
      <c r="M43" s="256"/>
      <c r="N43" s="252"/>
    </row>
    <row r="44" spans="1:14" ht="12.75">
      <c r="A44" s="252"/>
      <c r="B44" s="265"/>
      <c r="M44" s="256"/>
      <c r="N44" s="252"/>
    </row>
    <row r="45" spans="1:14" ht="12.75">
      <c r="A45" s="252"/>
      <c r="B45" s="265"/>
      <c r="M45" s="256"/>
      <c r="N45" s="252"/>
    </row>
    <row r="46" spans="1:14" ht="12.75">
      <c r="A46" s="252"/>
      <c r="B46" s="265"/>
      <c r="M46" s="256"/>
      <c r="N46" s="252"/>
    </row>
    <row r="47" spans="1:14" ht="12.75">
      <c r="A47" s="252"/>
      <c r="B47" s="265"/>
      <c r="M47" s="256"/>
      <c r="N47" s="252"/>
    </row>
    <row r="48" spans="1:14" ht="12.75">
      <c r="A48" s="252"/>
      <c r="B48" s="265"/>
      <c r="M48" s="256"/>
      <c r="N48" s="252"/>
    </row>
    <row r="49" spans="1:14" ht="12.75">
      <c r="A49" s="252"/>
      <c r="B49" s="265"/>
      <c r="M49" s="256"/>
      <c r="N49" s="252"/>
    </row>
    <row r="50" spans="1:14" ht="12.75">
      <c r="A50" s="252"/>
      <c r="B50" s="265"/>
      <c r="M50" s="256"/>
      <c r="N50" s="252"/>
    </row>
    <row r="51" spans="1:14" ht="12.75">
      <c r="A51" s="252"/>
      <c r="B51" s="265"/>
      <c r="M51" s="256"/>
      <c r="N51" s="252"/>
    </row>
    <row r="52" spans="1:14" ht="12.75">
      <c r="A52" s="252"/>
      <c r="B52" s="265"/>
      <c r="M52" s="256"/>
      <c r="N52" s="252"/>
    </row>
    <row r="53" spans="1:14" ht="12.75">
      <c r="A53" s="252"/>
      <c r="B53" s="265"/>
      <c r="M53" s="256"/>
      <c r="N53" s="252"/>
    </row>
    <row r="54" spans="1:14" ht="12.75">
      <c r="A54" s="252"/>
      <c r="B54" s="265"/>
      <c r="M54" s="256"/>
      <c r="N54" s="252"/>
    </row>
    <row r="55" spans="1:14" ht="12.75">
      <c r="A55" s="252"/>
      <c r="B55" s="265"/>
      <c r="M55" s="256"/>
      <c r="N55" s="252"/>
    </row>
    <row r="56" spans="1:14" ht="12.75">
      <c r="A56" s="252"/>
      <c r="B56" s="265"/>
      <c r="M56" s="256"/>
      <c r="N56" s="252"/>
    </row>
    <row r="57" spans="1:14" ht="12.75">
      <c r="A57" s="252"/>
      <c r="B57" s="265"/>
      <c r="M57" s="256"/>
      <c r="N57" s="252"/>
    </row>
    <row r="58" spans="1:14" ht="12.75">
      <c r="A58" s="252"/>
      <c r="B58" s="261"/>
      <c r="D58" s="264"/>
      <c r="E58" s="264"/>
      <c r="F58" s="264"/>
      <c r="G58" s="264"/>
      <c r="H58" s="264"/>
      <c r="M58" s="256"/>
      <c r="N58" s="252"/>
    </row>
    <row r="59" spans="1:14" ht="15.75">
      <c r="A59" s="252"/>
      <c r="B59" s="261"/>
      <c r="C59" s="263" t="s">
        <v>412</v>
      </c>
      <c r="D59" s="258"/>
      <c r="E59" s="258"/>
      <c r="F59" s="258"/>
      <c r="G59" s="258"/>
      <c r="H59" s="258"/>
      <c r="I59" s="258"/>
      <c r="J59" s="258"/>
      <c r="K59" s="258"/>
      <c r="L59" s="258"/>
      <c r="M59" s="256"/>
      <c r="N59" s="252"/>
    </row>
    <row r="60" spans="1:14" ht="14.25">
      <c r="A60" s="252"/>
      <c r="B60" s="261"/>
      <c r="C60" s="259" t="s">
        <v>201</v>
      </c>
      <c r="D60" s="262" t="s">
        <v>199</v>
      </c>
      <c r="E60" s="259"/>
      <c r="F60" s="259"/>
      <c r="G60" s="258"/>
      <c r="H60" s="258"/>
      <c r="I60" s="258"/>
      <c r="J60" s="258"/>
      <c r="K60" s="258"/>
      <c r="L60" s="258"/>
      <c r="M60" s="256"/>
      <c r="N60" s="252"/>
    </row>
    <row r="61" spans="1:14" ht="14.25">
      <c r="A61" s="252"/>
      <c r="B61" s="261"/>
      <c r="C61" s="259" t="s">
        <v>198</v>
      </c>
      <c r="D61" s="262" t="s">
        <v>411</v>
      </c>
      <c r="E61" s="259"/>
      <c r="F61" s="259"/>
      <c r="G61" s="258"/>
      <c r="H61" s="258"/>
      <c r="I61" s="258"/>
      <c r="J61" s="258"/>
      <c r="K61" s="258"/>
      <c r="L61" s="258"/>
      <c r="M61" s="256"/>
      <c r="N61" s="252"/>
    </row>
    <row r="62" spans="1:14" ht="14.25">
      <c r="A62" s="252"/>
      <c r="B62" s="261"/>
      <c r="C62" s="259"/>
      <c r="D62" s="259"/>
      <c r="E62" s="259"/>
      <c r="F62" s="259"/>
      <c r="G62" s="258"/>
      <c r="H62" s="258"/>
      <c r="I62" s="258"/>
      <c r="J62" s="258"/>
      <c r="K62" s="258"/>
      <c r="L62" s="258"/>
      <c r="M62" s="256"/>
      <c r="N62" s="252"/>
    </row>
    <row r="63" spans="1:14" ht="15">
      <c r="A63" s="252"/>
      <c r="B63" s="261"/>
      <c r="C63" s="259"/>
      <c r="D63" s="260"/>
      <c r="E63" s="260"/>
      <c r="F63" s="259"/>
      <c r="G63" s="258"/>
      <c r="H63" s="258"/>
      <c r="I63" s="258"/>
      <c r="J63" s="258"/>
      <c r="K63" s="258"/>
      <c r="L63" s="257" t="s">
        <v>410</v>
      </c>
      <c r="M63" s="256"/>
      <c r="N63" s="252"/>
    </row>
    <row r="64" spans="1:14" ht="13.5" thickBot="1">
      <c r="A64" s="252"/>
      <c r="B64" s="255"/>
      <c r="C64" s="254"/>
      <c r="D64" s="254"/>
      <c r="E64" s="254"/>
      <c r="F64" s="254"/>
      <c r="G64" s="254"/>
      <c r="H64" s="254"/>
      <c r="I64" s="254"/>
      <c r="J64" s="254"/>
      <c r="K64" s="254"/>
      <c r="L64" s="254"/>
      <c r="M64" s="253"/>
      <c r="N64" s="252"/>
    </row>
    <row r="65" spans="1:14" ht="13.5" thickTop="1">
      <c r="A65" s="252"/>
      <c r="B65" s="252"/>
      <c r="C65" s="252"/>
      <c r="D65" s="252"/>
      <c r="E65" s="252"/>
      <c r="F65" s="252"/>
      <c r="G65" s="252"/>
      <c r="H65" s="252"/>
      <c r="I65" s="252"/>
      <c r="J65" s="252"/>
      <c r="K65" s="252"/>
      <c r="L65" s="252"/>
      <c r="M65" s="252"/>
      <c r="N65" s="252"/>
    </row>
    <row r="66" spans="1:14" ht="12.75">
      <c r="A66" s="252"/>
      <c r="B66" s="252"/>
      <c r="C66" s="252"/>
      <c r="D66" s="252"/>
      <c r="E66" s="252"/>
      <c r="F66" s="252"/>
      <c r="G66" s="252"/>
      <c r="H66" s="252"/>
      <c r="I66" s="252"/>
      <c r="J66" s="252"/>
      <c r="K66" s="252"/>
      <c r="L66" s="252"/>
      <c r="M66" s="252"/>
      <c r="N66" s="252"/>
    </row>
    <row r="67" spans="1:14" ht="12.75">
      <c r="A67" s="252"/>
      <c r="B67" s="252"/>
      <c r="C67" s="252"/>
      <c r="D67" s="252"/>
      <c r="E67" s="252"/>
      <c r="F67" s="252"/>
      <c r="G67" s="252"/>
      <c r="H67" s="252"/>
      <c r="I67" s="252"/>
      <c r="J67" s="252"/>
      <c r="K67" s="252"/>
      <c r="L67" s="252"/>
      <c r="M67" s="252"/>
      <c r="N67" s="252"/>
    </row>
    <row r="68" spans="1:14" ht="12.75">
      <c r="A68" s="252"/>
      <c r="B68" s="252"/>
      <c r="C68" s="252"/>
      <c r="D68" s="252"/>
      <c r="E68" s="252"/>
      <c r="F68" s="252"/>
      <c r="G68" s="252"/>
      <c r="H68" s="252"/>
      <c r="I68" s="252"/>
      <c r="J68" s="252"/>
      <c r="K68" s="252"/>
      <c r="L68" s="252"/>
      <c r="M68" s="252"/>
      <c r="N68" s="252"/>
    </row>
    <row r="69" spans="1:14" ht="12.75">
      <c r="A69" s="252"/>
      <c r="B69" s="252"/>
      <c r="C69" s="252"/>
      <c r="D69" s="252"/>
      <c r="E69" s="252"/>
      <c r="F69" s="252"/>
      <c r="G69" s="252"/>
      <c r="H69" s="252"/>
      <c r="I69" s="252"/>
      <c r="J69" s="252"/>
      <c r="K69" s="252"/>
      <c r="L69" s="252"/>
      <c r="M69" s="252"/>
      <c r="N69" s="252"/>
    </row>
  </sheetData>
  <hyperlinks>
    <hyperlink ref="C5" r:id="rId1" tooltip="Aus der Praxis für die Praxis" xr:uid="{EEBC2492-6154-4B63-955C-7C6BB784BE20}"/>
    <hyperlink ref="D60" r:id="rId2" xr:uid="{D49418C8-8806-4985-BDF8-2CAF426F37EC}"/>
    <hyperlink ref="D61" r:id="rId3" xr:uid="{3F35B8CC-E3E5-4F1F-A8EB-29C2FDEBC134}"/>
  </hyperlinks>
  <printOptions horizontalCentered="1"/>
  <pageMargins left="0.59055118110236227" right="0.59055118110236227" top="0.78740157480314965" bottom="0.59055118110236227" header="0.59055118110236227" footer="0.31496062992125984"/>
  <pageSetup paperSize="9" scale="7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tabColor theme="0" tint="-0.249977111117893"/>
  </sheetPr>
  <dimension ref="A1:S88"/>
  <sheetViews>
    <sheetView showGridLines="0" workbookViewId="0"/>
  </sheetViews>
  <sheetFormatPr baseColWidth="10" defaultColWidth="0" defaultRowHeight="12.75"/>
  <cols>
    <col min="1" max="1" width="4.7109375" style="146" customWidth="1"/>
    <col min="2" max="2" width="32.28515625" style="146" customWidth="1"/>
    <col min="3" max="3" width="11.42578125" style="146" customWidth="1"/>
    <col min="4" max="4" width="21.5703125" style="146" customWidth="1"/>
    <col min="5" max="5" width="15.85546875" style="146" customWidth="1"/>
    <col min="6" max="6" width="12.7109375" style="146" customWidth="1"/>
    <col min="7" max="9" width="11.42578125" style="146" customWidth="1"/>
    <col min="10" max="10" width="31.5703125" style="146" customWidth="1"/>
    <col min="11" max="11" width="11.42578125" style="146" customWidth="1"/>
    <col min="12" max="12" width="13.28515625" style="146" customWidth="1"/>
    <col min="13" max="19" width="0" style="146" hidden="1" customWidth="1"/>
    <col min="20" max="16384" width="11.42578125" style="146" hidden="1"/>
  </cols>
  <sheetData>
    <row r="1" spans="1:12" ht="20.25">
      <c r="A1" s="43"/>
      <c r="B1" s="43" t="s">
        <v>184</v>
      </c>
      <c r="C1" s="43"/>
      <c r="D1" s="43"/>
      <c r="E1" s="43"/>
      <c r="F1" s="43"/>
      <c r="G1" s="43"/>
      <c r="H1" s="43"/>
      <c r="I1" s="43"/>
      <c r="J1" s="43"/>
      <c r="K1" s="43"/>
      <c r="L1" s="43"/>
    </row>
    <row r="3" spans="1:12" ht="24" thickBot="1">
      <c r="A3" s="40"/>
      <c r="B3" s="40" t="s">
        <v>4</v>
      </c>
      <c r="C3" s="1"/>
      <c r="D3" s="40"/>
      <c r="E3" s="40"/>
      <c r="F3" s="40"/>
      <c r="G3" s="40"/>
      <c r="H3" s="1"/>
      <c r="I3" s="1"/>
      <c r="J3" s="1"/>
      <c r="K3" s="1"/>
      <c r="L3" s="1"/>
    </row>
    <row r="4" spans="1:12">
      <c r="B4" s="146" t="s">
        <v>67</v>
      </c>
      <c r="D4" s="11" t="s">
        <v>68</v>
      </c>
    </row>
    <row r="6" spans="1:12">
      <c r="B6" s="146" t="s">
        <v>7</v>
      </c>
      <c r="D6" s="48">
        <v>100</v>
      </c>
    </row>
    <row r="7" spans="1:12">
      <c r="B7" s="146" t="s">
        <v>34</v>
      </c>
      <c r="D7" s="15">
        <v>100</v>
      </c>
    </row>
    <row r="8" spans="1:12">
      <c r="B8" s="146" t="s">
        <v>33</v>
      </c>
      <c r="D8" s="17">
        <v>100</v>
      </c>
    </row>
    <row r="9" spans="1:12">
      <c r="B9" s="146" t="s">
        <v>8</v>
      </c>
      <c r="D9" s="18" t="s">
        <v>79</v>
      </c>
    </row>
    <row r="10" spans="1:12">
      <c r="B10" s="146" t="s">
        <v>9</v>
      </c>
      <c r="D10" s="19">
        <v>100</v>
      </c>
    </row>
    <row r="11" spans="1:12">
      <c r="B11" s="146" t="s">
        <v>10</v>
      </c>
      <c r="D11" s="21"/>
    </row>
    <row r="12" spans="1:12">
      <c r="B12" s="146" t="s">
        <v>185</v>
      </c>
      <c r="D12" s="147">
        <v>100</v>
      </c>
    </row>
    <row r="13" spans="1:12">
      <c r="B13" s="146" t="s">
        <v>186</v>
      </c>
      <c r="D13" s="22">
        <v>1</v>
      </c>
    </row>
    <row r="14" spans="1:12">
      <c r="D14" s="29">
        <v>1</v>
      </c>
      <c r="E14" s="146" t="s">
        <v>69</v>
      </c>
    </row>
    <row r="15" spans="1:12">
      <c r="D15" s="30">
        <v>1</v>
      </c>
      <c r="E15" s="146" t="s">
        <v>69</v>
      </c>
    </row>
    <row r="16" spans="1:12">
      <c r="D16" s="30">
        <v>1</v>
      </c>
      <c r="E16" s="146" t="s">
        <v>69</v>
      </c>
    </row>
    <row r="17" spans="1:12">
      <c r="D17" s="22">
        <v>1</v>
      </c>
      <c r="E17" s="146" t="s">
        <v>69</v>
      </c>
    </row>
    <row r="19" spans="1:12" ht="24" thickBot="1">
      <c r="A19" s="40"/>
      <c r="B19" s="40" t="s">
        <v>187</v>
      </c>
      <c r="C19" s="1"/>
      <c r="D19" s="40"/>
      <c r="E19" s="40"/>
      <c r="F19" s="40"/>
      <c r="G19" s="40"/>
      <c r="H19" s="1"/>
      <c r="I19" s="1"/>
      <c r="J19" s="1"/>
      <c r="K19" s="1"/>
      <c r="L19" s="1"/>
    </row>
    <row r="20" spans="1:12">
      <c r="B20" s="146" t="s">
        <v>87</v>
      </c>
      <c r="D20" s="36" t="s">
        <v>56</v>
      </c>
    </row>
    <row r="21" spans="1:12">
      <c r="D21" s="35"/>
      <c r="E21" s="35"/>
      <c r="F21" s="35"/>
    </row>
    <row r="22" spans="1:12">
      <c r="B22" s="146" t="s">
        <v>90</v>
      </c>
      <c r="D22" s="49">
        <v>0</v>
      </c>
      <c r="E22" s="146" t="s">
        <v>69</v>
      </c>
    </row>
    <row r="23" spans="1:12">
      <c r="B23" s="146" t="s">
        <v>91</v>
      </c>
      <c r="D23" s="31">
        <v>1</v>
      </c>
      <c r="E23" s="146" t="s">
        <v>69</v>
      </c>
    </row>
    <row r="25" spans="1:12">
      <c r="B25" s="146" t="s">
        <v>88</v>
      </c>
      <c r="D25" s="34">
        <v>1</v>
      </c>
      <c r="E25" s="146" t="s">
        <v>69</v>
      </c>
    </row>
    <row r="26" spans="1:12">
      <c r="B26" s="146" t="s">
        <v>89</v>
      </c>
      <c r="D26" s="53">
        <v>1</v>
      </c>
      <c r="E26" s="146" t="s">
        <v>69</v>
      </c>
    </row>
    <row r="28" spans="1:12">
      <c r="D28" s="11" t="s">
        <v>168</v>
      </c>
    </row>
    <row r="29" spans="1:12">
      <c r="B29" s="146" t="s">
        <v>169</v>
      </c>
      <c r="C29" s="133"/>
      <c r="D29" s="135">
        <v>1</v>
      </c>
      <c r="E29" s="133" t="s">
        <v>166</v>
      </c>
      <c r="F29" s="146" t="s">
        <v>167</v>
      </c>
    </row>
    <row r="30" spans="1:12">
      <c r="B30" s="146" t="s">
        <v>170</v>
      </c>
      <c r="D30" s="136">
        <v>1</v>
      </c>
      <c r="E30" s="133" t="s">
        <v>165</v>
      </c>
      <c r="F30" s="146" t="s">
        <v>167</v>
      </c>
    </row>
    <row r="32" spans="1:12">
      <c r="B32" s="146" t="s">
        <v>171</v>
      </c>
      <c r="D32" s="134">
        <v>1</v>
      </c>
      <c r="E32" s="146" t="s">
        <v>69</v>
      </c>
    </row>
    <row r="34" spans="1:12">
      <c r="B34" s="146" t="s">
        <v>53</v>
      </c>
      <c r="D34" s="23" t="s">
        <v>71</v>
      </c>
    </row>
    <row r="35" spans="1:12">
      <c r="B35" s="146" t="s">
        <v>54</v>
      </c>
      <c r="D35" s="46" t="s">
        <v>70</v>
      </c>
    </row>
    <row r="36" spans="1:12">
      <c r="B36" s="146" t="s">
        <v>55</v>
      </c>
      <c r="D36" s="47" t="s">
        <v>72</v>
      </c>
    </row>
    <row r="37" spans="1:12">
      <c r="B37" s="146" t="s">
        <v>107</v>
      </c>
      <c r="D37" s="37" t="s">
        <v>108</v>
      </c>
    </row>
    <row r="39" spans="1:12">
      <c r="B39" s="146" t="s">
        <v>104</v>
      </c>
      <c r="D39" s="16">
        <v>1</v>
      </c>
    </row>
    <row r="40" spans="1:12">
      <c r="B40" s="146" t="s">
        <v>109</v>
      </c>
      <c r="D40" s="148">
        <v>43831</v>
      </c>
      <c r="F40" s="146" t="s">
        <v>174</v>
      </c>
    </row>
    <row r="41" spans="1:12">
      <c r="D41" s="16"/>
    </row>
    <row r="42" spans="1:12">
      <c r="D42" s="149" t="s">
        <v>188</v>
      </c>
      <c r="E42" s="11" t="s">
        <v>189</v>
      </c>
      <c r="F42" s="11" t="s">
        <v>190</v>
      </c>
    </row>
    <row r="43" spans="1:12">
      <c r="B43" s="146" t="s">
        <v>173</v>
      </c>
      <c r="D43" s="140">
        <v>1500</v>
      </c>
      <c r="E43" s="140">
        <v>0</v>
      </c>
      <c r="F43" s="140">
        <v>-1500</v>
      </c>
      <c r="H43" s="146" t="s">
        <v>174</v>
      </c>
    </row>
    <row r="44" spans="1:12">
      <c r="B44" s="146" t="s">
        <v>172</v>
      </c>
      <c r="D44" s="141">
        <v>0.25</v>
      </c>
      <c r="E44" s="141">
        <v>0</v>
      </c>
      <c r="F44" s="141">
        <v>-0.25</v>
      </c>
      <c r="H44" s="146" t="s">
        <v>174</v>
      </c>
    </row>
    <row r="45" spans="1:12">
      <c r="D45" s="4"/>
    </row>
    <row r="46" spans="1:12" ht="24" thickBot="1">
      <c r="A46" s="40"/>
      <c r="B46" s="40" t="s">
        <v>3</v>
      </c>
      <c r="C46" s="1"/>
      <c r="D46" s="40"/>
      <c r="E46" s="40"/>
      <c r="F46" s="40"/>
      <c r="G46" s="40"/>
      <c r="H46" s="1"/>
      <c r="I46" s="1"/>
      <c r="J46" s="1"/>
      <c r="K46" s="1"/>
      <c r="L46" s="1"/>
    </row>
    <row r="47" spans="1:12" ht="20.25">
      <c r="B47" s="2" t="s">
        <v>32</v>
      </c>
      <c r="H47" s="2" t="s">
        <v>63</v>
      </c>
    </row>
    <row r="48" spans="1:12" ht="20.25">
      <c r="B48" s="2"/>
      <c r="H48" s="2"/>
    </row>
    <row r="49" spans="1:12" ht="20.25">
      <c r="B49" s="146" t="s">
        <v>5</v>
      </c>
      <c r="D49" s="8" t="s">
        <v>6</v>
      </c>
      <c r="H49" s="146" t="s">
        <v>80</v>
      </c>
      <c r="J49" s="43" t="s">
        <v>76</v>
      </c>
    </row>
    <row r="50" spans="1:12" ht="18">
      <c r="B50" s="3"/>
      <c r="H50" s="146" t="s">
        <v>81</v>
      </c>
      <c r="J50" s="44" t="s">
        <v>77</v>
      </c>
    </row>
    <row r="51" spans="1:12" ht="15">
      <c r="B51" s="146" t="s">
        <v>103</v>
      </c>
      <c r="D51" s="7">
        <v>100</v>
      </c>
      <c r="H51" s="146" t="s">
        <v>82</v>
      </c>
      <c r="J51" s="45" t="s">
        <v>78</v>
      </c>
    </row>
    <row r="53" spans="1:12">
      <c r="B53" s="146" t="s">
        <v>31</v>
      </c>
      <c r="D53" s="10">
        <v>100</v>
      </c>
    </row>
    <row r="55" spans="1:12" ht="20.25">
      <c r="B55" s="146" t="s">
        <v>30</v>
      </c>
      <c r="D55" s="12">
        <v>100</v>
      </c>
      <c r="H55" s="2" t="s">
        <v>125</v>
      </c>
    </row>
    <row r="57" spans="1:12" ht="24" thickBot="1">
      <c r="B57" s="146" t="s">
        <v>29</v>
      </c>
      <c r="D57" s="13">
        <v>100</v>
      </c>
      <c r="H57" s="146" t="s">
        <v>62</v>
      </c>
      <c r="J57" s="1" t="s">
        <v>83</v>
      </c>
    </row>
    <row r="59" spans="1:12" ht="21" thickBot="1">
      <c r="B59" s="146" t="s">
        <v>28</v>
      </c>
      <c r="D59" s="14">
        <v>100</v>
      </c>
      <c r="H59" s="146" t="s">
        <v>64</v>
      </c>
      <c r="J59" s="2" t="s">
        <v>84</v>
      </c>
    </row>
    <row r="60" spans="1:12" ht="15.75" thickTop="1">
      <c r="H60" s="146" t="s">
        <v>65</v>
      </c>
      <c r="J60" s="3" t="s">
        <v>85</v>
      </c>
    </row>
    <row r="61" spans="1:12" ht="14.25">
      <c r="H61" s="146" t="s">
        <v>66</v>
      </c>
      <c r="J61" s="9" t="s">
        <v>86</v>
      </c>
    </row>
    <row r="63" spans="1:12" ht="24" thickBot="1">
      <c r="A63" s="40"/>
      <c r="B63" s="40" t="s">
        <v>191</v>
      </c>
      <c r="C63" s="1"/>
      <c r="D63" s="40"/>
      <c r="E63" s="40"/>
      <c r="F63" s="40"/>
      <c r="G63" s="40"/>
      <c r="H63" s="40"/>
      <c r="I63" s="40"/>
      <c r="J63" s="40"/>
      <c r="K63" s="40"/>
      <c r="L63" s="40"/>
    </row>
    <row r="64" spans="1:12" ht="20.25">
      <c r="B64" s="2" t="s">
        <v>17</v>
      </c>
      <c r="E64" s="3" t="s">
        <v>2</v>
      </c>
      <c r="H64" s="2" t="s">
        <v>192</v>
      </c>
      <c r="L64" s="3"/>
    </row>
    <row r="65" spans="2:12" ht="15">
      <c r="B65" s="146" t="s">
        <v>18</v>
      </c>
      <c r="D65" s="6">
        <v>365</v>
      </c>
      <c r="E65" s="146" t="s">
        <v>35</v>
      </c>
      <c r="J65" s="11" t="s">
        <v>135</v>
      </c>
      <c r="K65" s="11" t="s">
        <v>148</v>
      </c>
      <c r="L65" s="3" t="s">
        <v>2</v>
      </c>
    </row>
    <row r="66" spans="2:12">
      <c r="B66" s="146" t="s">
        <v>36</v>
      </c>
      <c r="D66" s="6">
        <v>12</v>
      </c>
      <c r="E66" s="146" t="s">
        <v>37</v>
      </c>
      <c r="J66" s="15" t="s">
        <v>136</v>
      </c>
      <c r="K66" s="123">
        <v>1</v>
      </c>
      <c r="L66" s="146" t="s">
        <v>135</v>
      </c>
    </row>
    <row r="67" spans="2:12">
      <c r="B67" s="146" t="s">
        <v>20</v>
      </c>
      <c r="D67" s="6">
        <v>4</v>
      </c>
      <c r="E67" s="146" t="s">
        <v>38</v>
      </c>
      <c r="J67" s="15" t="s">
        <v>137</v>
      </c>
      <c r="K67" s="123">
        <v>2</v>
      </c>
    </row>
    <row r="68" spans="2:12">
      <c r="B68" s="146" t="s">
        <v>19</v>
      </c>
      <c r="D68" s="6">
        <v>3</v>
      </c>
      <c r="E68" s="146" t="s">
        <v>39</v>
      </c>
      <c r="J68" s="15" t="s">
        <v>138</v>
      </c>
      <c r="K68" s="123">
        <v>3</v>
      </c>
    </row>
    <row r="69" spans="2:12">
      <c r="D69" s="4"/>
      <c r="J69" s="15" t="s">
        <v>139</v>
      </c>
      <c r="K69" s="123">
        <v>4</v>
      </c>
    </row>
    <row r="70" spans="2:12">
      <c r="B70" s="146" t="s">
        <v>25</v>
      </c>
      <c r="D70" s="5">
        <v>1.0000000000000001E-5</v>
      </c>
      <c r="E70" s="146" t="s">
        <v>106</v>
      </c>
      <c r="J70" s="15" t="s">
        <v>140</v>
      </c>
      <c r="K70" s="123">
        <v>5</v>
      </c>
    </row>
    <row r="71" spans="2:12">
      <c r="B71" s="146" t="s">
        <v>26</v>
      </c>
      <c r="D71" s="6">
        <v>1000</v>
      </c>
      <c r="E71" s="146" t="s">
        <v>26</v>
      </c>
      <c r="J71" s="15" t="s">
        <v>141</v>
      </c>
      <c r="K71" s="123">
        <v>6</v>
      </c>
    </row>
    <row r="72" spans="2:12">
      <c r="B72" s="146" t="s">
        <v>0</v>
      </c>
      <c r="D72" s="6">
        <v>1000000</v>
      </c>
      <c r="E72" s="146" t="s">
        <v>0</v>
      </c>
      <c r="J72" s="15" t="s">
        <v>142</v>
      </c>
      <c r="K72" s="123">
        <v>7</v>
      </c>
    </row>
    <row r="73" spans="2:12">
      <c r="B73" s="146" t="s">
        <v>40</v>
      </c>
      <c r="D73" s="6">
        <v>1000000000</v>
      </c>
      <c r="E73" s="146" t="s">
        <v>40</v>
      </c>
      <c r="J73" s="15" t="s">
        <v>143</v>
      </c>
      <c r="K73" s="123">
        <v>8</v>
      </c>
    </row>
    <row r="74" spans="2:12">
      <c r="B74" s="146" t="s">
        <v>124</v>
      </c>
      <c r="D74" s="5">
        <v>9.9999999999999995E-8</v>
      </c>
      <c r="E74" s="146" t="s">
        <v>27</v>
      </c>
      <c r="J74" s="15" t="s">
        <v>144</v>
      </c>
      <c r="K74" s="123">
        <v>9</v>
      </c>
    </row>
    <row r="75" spans="2:12">
      <c r="J75" s="15" t="s">
        <v>145</v>
      </c>
      <c r="K75" s="123">
        <v>10</v>
      </c>
    </row>
    <row r="76" spans="2:12">
      <c r="J76" s="15" t="s">
        <v>146</v>
      </c>
      <c r="K76" s="123">
        <v>11</v>
      </c>
    </row>
    <row r="77" spans="2:12">
      <c r="J77" s="15" t="s">
        <v>147</v>
      </c>
      <c r="K77" s="123">
        <v>12</v>
      </c>
    </row>
    <row r="78" spans="2:12" ht="20.25">
      <c r="B78" s="2" t="s">
        <v>11</v>
      </c>
      <c r="D78" s="4"/>
    </row>
    <row r="79" spans="2:12" ht="15">
      <c r="B79" s="146" t="s">
        <v>41</v>
      </c>
      <c r="C79" s="24"/>
      <c r="D79" s="26" t="s">
        <v>1</v>
      </c>
      <c r="E79" s="146" t="s">
        <v>51</v>
      </c>
      <c r="J79" s="11" t="s">
        <v>134</v>
      </c>
      <c r="K79" s="11" t="s">
        <v>148</v>
      </c>
      <c r="L79" s="3" t="s">
        <v>2</v>
      </c>
    </row>
    <row r="80" spans="2:12">
      <c r="B80" s="146" t="s">
        <v>42</v>
      </c>
      <c r="C80" s="24"/>
      <c r="D80" s="26" t="s">
        <v>12</v>
      </c>
      <c r="E80" s="146" t="s">
        <v>52</v>
      </c>
      <c r="J80" s="15" t="s">
        <v>135</v>
      </c>
      <c r="K80" s="123">
        <v>1</v>
      </c>
      <c r="L80" s="146" t="s">
        <v>134</v>
      </c>
    </row>
    <row r="81" spans="2:11">
      <c r="B81" s="146" t="s">
        <v>43</v>
      </c>
      <c r="C81" s="25"/>
      <c r="D81" s="27" t="s">
        <v>13</v>
      </c>
      <c r="E81" s="146" t="s">
        <v>47</v>
      </c>
      <c r="J81" s="15" t="s">
        <v>161</v>
      </c>
      <c r="K81" s="123">
        <v>3</v>
      </c>
    </row>
    <row r="82" spans="2:11">
      <c r="B82" s="146" t="s">
        <v>44</v>
      </c>
      <c r="C82" s="25"/>
      <c r="D82" s="27" t="s">
        <v>16</v>
      </c>
      <c r="E82" s="146" t="s">
        <v>48</v>
      </c>
      <c r="J82" s="15" t="s">
        <v>162</v>
      </c>
      <c r="K82" s="123">
        <v>6</v>
      </c>
    </row>
    <row r="83" spans="2:11">
      <c r="B83" s="146" t="s">
        <v>45</v>
      </c>
      <c r="C83" s="25"/>
      <c r="D83" s="28" t="s">
        <v>15</v>
      </c>
      <c r="E83" s="146" t="s">
        <v>49</v>
      </c>
      <c r="J83" s="15" t="s">
        <v>163</v>
      </c>
      <c r="K83" s="123">
        <v>12</v>
      </c>
    </row>
    <row r="84" spans="2:11">
      <c r="B84" s="146" t="s">
        <v>46</v>
      </c>
      <c r="C84" s="25"/>
      <c r="D84" s="28" t="s">
        <v>14</v>
      </c>
      <c r="E84" s="146" t="s">
        <v>50</v>
      </c>
    </row>
    <row r="85" spans="2:11">
      <c r="C85" s="25"/>
    </row>
    <row r="86" spans="2:11">
      <c r="D86" s="33">
        <v>1</v>
      </c>
    </row>
    <row r="87" spans="2:11" ht="20.25">
      <c r="B87" s="146" t="s">
        <v>193</v>
      </c>
      <c r="D87" s="32" t="str">
        <f>IF(D86=1,Pf_unt_ja,Pf_unt_nein)</f>
        <v>▼</v>
      </c>
      <c r="E87" s="146" t="s">
        <v>105</v>
      </c>
    </row>
    <row r="88" spans="2:11">
      <c r="B88" s="146" t="s">
        <v>194</v>
      </c>
    </row>
  </sheetData>
  <conditionalFormatting sqref="D22">
    <cfRule type="cellIs" dxfId="34" priority="12" operator="notEqual">
      <formula>0</formula>
    </cfRule>
  </conditionalFormatting>
  <conditionalFormatting sqref="D14">
    <cfRule type="cellIs" dxfId="33" priority="11" stopIfTrue="1" operator="equal">
      <formula>1</formula>
    </cfRule>
  </conditionalFormatting>
  <conditionalFormatting sqref="D15">
    <cfRule type="cellIs" dxfId="32" priority="10" stopIfTrue="1" operator="equal">
      <formula>1</formula>
    </cfRule>
  </conditionalFormatting>
  <conditionalFormatting sqref="D16">
    <cfRule type="cellIs" dxfId="31" priority="9" stopIfTrue="1" operator="equal">
      <formula>1</formula>
    </cfRule>
  </conditionalFormatting>
  <conditionalFormatting sqref="D17:D18">
    <cfRule type="cellIs" dxfId="30" priority="8" stopIfTrue="1" operator="equal">
      <formula>1</formula>
    </cfRule>
  </conditionalFormatting>
  <conditionalFormatting sqref="D23">
    <cfRule type="cellIs" dxfId="29" priority="7" operator="notEqual">
      <formula>0</formula>
    </cfRule>
  </conditionalFormatting>
  <conditionalFormatting sqref="D87">
    <cfRule type="cellIs" dxfId="28" priority="6" stopIfTrue="1" operator="equal">
      <formula>Pf_unt_ja</formula>
    </cfRule>
  </conditionalFormatting>
  <conditionalFormatting sqref="D25">
    <cfRule type="cellIs" dxfId="27" priority="5" stopIfTrue="1" operator="equal">
      <formula>1</formula>
    </cfRule>
  </conditionalFormatting>
  <conditionalFormatting sqref="D26">
    <cfRule type="cellIs" dxfId="26" priority="4" stopIfTrue="1" operator="equal">
      <formula>1</formula>
    </cfRule>
  </conditionalFormatting>
  <conditionalFormatting sqref="D32">
    <cfRule type="expression" dxfId="25" priority="3" stopIfTrue="1">
      <formula>D32=1</formula>
    </cfRule>
  </conditionalFormatting>
  <conditionalFormatting sqref="D40">
    <cfRule type="expression" dxfId="24" priority="1" stopIfTrue="1">
      <formula>F$6=1</formula>
    </cfRule>
    <cfRule type="expression" dxfId="23" priority="2" stopIfTrue="1">
      <formula>F$7=1</formula>
    </cfRule>
  </conditionalFormatting>
  <dataValidations disablePrompts="1" count="1">
    <dataValidation type="list" allowBlank="1" showInputMessage="1" showErrorMessage="1" sqref="D29:D30" xr:uid="{00000000-0002-0000-0900-000000000000}">
      <formula1>"1,0"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A16"/>
  <sheetViews>
    <sheetView showGridLines="0" workbookViewId="0"/>
  </sheetViews>
  <sheetFormatPr baseColWidth="10" defaultColWidth="0" defaultRowHeight="12.75"/>
  <cols>
    <col min="1" max="2" width="4.140625" style="146" customWidth="1"/>
    <col min="3" max="3" width="49.42578125" style="146" customWidth="1"/>
    <col min="4" max="5" width="13" style="146" customWidth="1"/>
    <col min="6" max="8" width="5.85546875" style="146" customWidth="1"/>
    <col min="9" max="129" width="11.42578125" style="146" customWidth="1"/>
    <col min="130" max="157" width="0" style="146" hidden="1" customWidth="1"/>
    <col min="158" max="16384" width="11.42578125" style="146" hidden="1"/>
  </cols>
  <sheetData>
    <row r="1" spans="1:129" ht="20.2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sheetData>
  <conditionalFormatting sqref="J6">
    <cfRule type="cellIs" dxfId="22" priority="18" stopIfTrue="1" operator="equal">
      <formula>1</formula>
    </cfRule>
  </conditionalFormatting>
  <conditionalFormatting sqref="J7">
    <cfRule type="cellIs" dxfId="21" priority="17" stopIfTrue="1" operator="equal">
      <formula>1</formula>
    </cfRule>
  </conditionalFormatting>
  <conditionalFormatting sqref="K6:L6">
    <cfRule type="cellIs" dxfId="20" priority="16" stopIfTrue="1" operator="equal">
      <formula>1</formula>
    </cfRule>
  </conditionalFormatting>
  <conditionalFormatting sqref="K7:L7">
    <cfRule type="cellIs" dxfId="19" priority="15" stopIfTrue="1" operator="equal">
      <formula>1</formula>
    </cfRule>
  </conditionalFormatting>
  <conditionalFormatting sqref="CH4:DY4">
    <cfRule type="expression" dxfId="18" priority="5" stopIfTrue="1">
      <formula>CH$6=1</formula>
    </cfRule>
    <cfRule type="expression" dxfId="17" priority="6" stopIfTrue="1">
      <formula>CH$7=1</formula>
    </cfRule>
  </conditionalFormatting>
  <conditionalFormatting sqref="J4:L4">
    <cfRule type="expression" dxfId="16" priority="13" stopIfTrue="1">
      <formula>J$6=1</formula>
    </cfRule>
    <cfRule type="expression" dxfId="15" priority="14" stopIfTrue="1">
      <formula>J$7=1</formula>
    </cfRule>
  </conditionalFormatting>
  <conditionalFormatting sqref="M6:CG6">
    <cfRule type="cellIs" dxfId="14" priority="12" stopIfTrue="1" operator="equal">
      <formula>1</formula>
    </cfRule>
  </conditionalFormatting>
  <conditionalFormatting sqref="M7:CG7">
    <cfRule type="cellIs" dxfId="13" priority="11" stopIfTrue="1" operator="equal">
      <formula>1</formula>
    </cfRule>
  </conditionalFormatting>
  <conditionalFormatting sqref="M4:CG4 N5:O5">
    <cfRule type="expression" dxfId="12" priority="9" stopIfTrue="1">
      <formula>M$6=1</formula>
    </cfRule>
    <cfRule type="expression" dxfId="11" priority="10" stopIfTrue="1">
      <formula>M$7=1</formula>
    </cfRule>
  </conditionalFormatting>
  <conditionalFormatting sqref="CH6:DY6">
    <cfRule type="cellIs" dxfId="10" priority="8" stopIfTrue="1" operator="equal">
      <formula>1</formula>
    </cfRule>
  </conditionalFormatting>
  <conditionalFormatting sqref="CH7:DY7">
    <cfRule type="cellIs" dxfId="9" priority="7" stopIfTrue="1" operator="equal">
      <formula>1</formula>
    </cfRule>
  </conditionalFormatting>
  <conditionalFormatting sqref="J5:M5">
    <cfRule type="expression" dxfId="8" priority="3" stopIfTrue="1">
      <formula>J$6=1</formula>
    </cfRule>
    <cfRule type="expression" dxfId="7" priority="4" stopIfTrue="1">
      <formula>J$7=1</formula>
    </cfRule>
  </conditionalFormatting>
  <conditionalFormatting sqref="P5:DY5">
    <cfRule type="expression" dxfId="6" priority="1" stopIfTrue="1">
      <formula>P$6=1</formula>
    </cfRule>
    <cfRule type="expression" dxfId="5" priority="2" stopIfTrue="1">
      <formula>P$7=1</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Q42"/>
  <sheetViews>
    <sheetView showGridLines="0" zoomScaleNormal="100" workbookViewId="0"/>
  </sheetViews>
  <sheetFormatPr baseColWidth="10" defaultRowHeight="12.75" outlineLevelRow="1"/>
  <cols>
    <col min="1" max="2" width="2.140625" style="146" customWidth="1"/>
    <col min="3" max="3" width="39.7109375" style="146" customWidth="1"/>
    <col min="4" max="4" width="11.42578125" style="146"/>
    <col min="5" max="5" width="8.140625" style="146" customWidth="1"/>
    <col min="6" max="6" width="5.5703125" style="146" customWidth="1"/>
    <col min="7" max="8" width="11.42578125" style="146"/>
    <col min="9" max="9" width="10" style="146" customWidth="1"/>
    <col min="10" max="18" width="14.7109375" style="146" customWidth="1"/>
    <col min="19" max="19" width="10.85546875" style="146" customWidth="1"/>
    <col min="20" max="16384" width="11.42578125" style="146"/>
  </cols>
  <sheetData>
    <row r="1" spans="1:17" ht="24" thickBot="1">
      <c r="A1" s="40"/>
      <c r="B1" s="40"/>
      <c r="C1" s="40" t="s">
        <v>378</v>
      </c>
      <c r="D1" s="40" t="s">
        <v>390</v>
      </c>
      <c r="E1" s="40"/>
      <c r="F1" s="40"/>
      <c r="G1" s="40"/>
      <c r="H1" s="40"/>
      <c r="I1" s="40"/>
      <c r="J1" s="40"/>
      <c r="K1" s="40"/>
      <c r="L1" s="40"/>
      <c r="M1" s="40"/>
      <c r="N1" s="40"/>
      <c r="O1" s="40"/>
      <c r="P1" s="40"/>
      <c r="Q1" s="40"/>
    </row>
    <row r="2" spans="1:17">
      <c r="A2" s="42"/>
      <c r="B2" s="42"/>
      <c r="D2" s="228"/>
      <c r="E2" s="42"/>
      <c r="F2" s="42"/>
      <c r="G2" s="42"/>
      <c r="H2" s="42"/>
      <c r="I2" s="42"/>
      <c r="J2" s="42"/>
      <c r="K2" s="42"/>
      <c r="L2" s="42"/>
      <c r="M2" s="42"/>
      <c r="N2" s="42"/>
      <c r="O2" s="42"/>
      <c r="P2" s="42"/>
      <c r="Q2" s="42"/>
    </row>
    <row r="3" spans="1:17" ht="20.25">
      <c r="A3" s="144"/>
      <c r="B3" s="144"/>
      <c r="C3" s="2" t="s">
        <v>379</v>
      </c>
      <c r="D3" s="8"/>
      <c r="E3" s="42"/>
      <c r="F3" s="42"/>
      <c r="G3" s="42"/>
      <c r="H3" s="42"/>
      <c r="I3" s="42"/>
      <c r="J3" s="42"/>
      <c r="K3" s="42"/>
      <c r="L3" s="42"/>
      <c r="M3" s="42"/>
      <c r="N3" s="42"/>
      <c r="O3" s="42"/>
      <c r="P3" s="42"/>
      <c r="Q3" s="42"/>
    </row>
    <row r="4" spans="1:17">
      <c r="A4" s="144"/>
      <c r="B4" s="144"/>
      <c r="C4" s="227" t="s">
        <v>317</v>
      </c>
      <c r="D4" s="133" t="s">
        <v>237</v>
      </c>
      <c r="E4" s="150"/>
      <c r="F4" s="150"/>
      <c r="G4" s="150"/>
      <c r="H4" s="150"/>
      <c r="I4" s="229">
        <f>SUM(J4:ET4)</f>
        <v>1000</v>
      </c>
      <c r="J4" s="147">
        <v>1000</v>
      </c>
      <c r="K4" s="147"/>
      <c r="L4" s="147"/>
      <c r="M4" s="147"/>
      <c r="N4" s="147"/>
      <c r="O4" s="147"/>
      <c r="P4" s="147"/>
      <c r="Q4" s="147"/>
    </row>
    <row r="5" spans="1:17">
      <c r="A5" s="144"/>
      <c r="B5" s="144"/>
      <c r="C5" s="227" t="s">
        <v>232</v>
      </c>
      <c r="D5" s="133" t="s">
        <v>237</v>
      </c>
      <c r="E5" s="150"/>
      <c r="F5" s="150"/>
      <c r="G5" s="150"/>
      <c r="H5" s="150"/>
      <c r="I5" s="229">
        <f>SUM(J5:ET5)</f>
        <v>500</v>
      </c>
      <c r="J5" s="147">
        <v>500</v>
      </c>
      <c r="K5" s="147"/>
      <c r="L5" s="147"/>
      <c r="M5" s="147"/>
      <c r="N5" s="147"/>
      <c r="O5" s="147"/>
      <c r="P5" s="147"/>
      <c r="Q5" s="147"/>
    </row>
    <row r="6" spans="1:17">
      <c r="A6" s="144"/>
      <c r="B6" s="144"/>
      <c r="C6" s="150"/>
      <c r="D6" s="230"/>
      <c r="E6" s="150"/>
      <c r="F6" s="150"/>
      <c r="G6" s="150"/>
      <c r="H6" s="150"/>
      <c r="I6" s="150"/>
      <c r="J6" s="150"/>
      <c r="K6" s="42"/>
      <c r="L6" s="42"/>
      <c r="M6" s="42"/>
      <c r="N6" s="42"/>
      <c r="O6" s="42"/>
      <c r="P6" s="42"/>
      <c r="Q6" s="42"/>
    </row>
    <row r="7" spans="1:17" ht="20.25">
      <c r="A7" s="144"/>
      <c r="B7" s="144"/>
      <c r="C7" s="2" t="s">
        <v>391</v>
      </c>
      <c r="D7" s="230"/>
      <c r="E7" s="150"/>
      <c r="F7" s="150"/>
      <c r="G7" s="150"/>
      <c r="H7" s="150"/>
      <c r="I7" s="150"/>
      <c r="J7" s="150"/>
      <c r="K7" s="42"/>
      <c r="L7" s="42"/>
      <c r="M7" s="42"/>
      <c r="N7" s="42"/>
      <c r="O7" s="42"/>
      <c r="P7" s="42"/>
      <c r="Q7" s="42"/>
    </row>
    <row r="8" spans="1:17" outlineLevel="1">
      <c r="A8" s="144"/>
      <c r="B8" s="144"/>
      <c r="C8" s="227" t="s">
        <v>317</v>
      </c>
      <c r="D8" s="133" t="s">
        <v>237</v>
      </c>
      <c r="E8" s="150"/>
      <c r="F8" s="150"/>
      <c r="G8" s="21"/>
      <c r="H8" s="21"/>
      <c r="I8" s="231"/>
      <c r="J8" s="232">
        <f>J4</f>
        <v>1000</v>
      </c>
      <c r="K8" s="232">
        <f t="shared" ref="K8:Q8" si="0">K4</f>
        <v>0</v>
      </c>
      <c r="L8" s="232">
        <f t="shared" si="0"/>
        <v>0</v>
      </c>
      <c r="M8" s="232">
        <f t="shared" si="0"/>
        <v>0</v>
      </c>
      <c r="N8" s="232">
        <f t="shared" si="0"/>
        <v>0</v>
      </c>
      <c r="O8" s="232">
        <f t="shared" si="0"/>
        <v>0</v>
      </c>
      <c r="P8" s="232">
        <f t="shared" si="0"/>
        <v>0</v>
      </c>
      <c r="Q8" s="232">
        <f t="shared" si="0"/>
        <v>0</v>
      </c>
    </row>
    <row r="9" spans="1:17" outlineLevel="1"/>
    <row r="10" spans="1:17" outlineLevel="1">
      <c r="A10" s="144"/>
      <c r="B10" s="144"/>
      <c r="C10" s="24" t="s">
        <v>392</v>
      </c>
      <c r="D10" s="133" t="s">
        <v>237</v>
      </c>
      <c r="E10" s="233">
        <v>0.4</v>
      </c>
      <c r="F10" s="138">
        <v>0</v>
      </c>
      <c r="G10" s="24" t="s">
        <v>393</v>
      </c>
      <c r="H10" s="42"/>
      <c r="I10" s="229">
        <f ca="1">SUM(J10:ET10)</f>
        <v>400</v>
      </c>
      <c r="J10" s="232">
        <f t="shared" ref="J10:Q13" ca="1" si="1">OFFSET(J$8,0,-$F10,1,1)*$E10</f>
        <v>400</v>
      </c>
      <c r="K10" s="232">
        <f t="shared" ca="1" si="1"/>
        <v>0</v>
      </c>
      <c r="L10" s="232">
        <f t="shared" ca="1" si="1"/>
        <v>0</v>
      </c>
      <c r="M10" s="232">
        <f t="shared" ca="1" si="1"/>
        <v>0</v>
      </c>
      <c r="N10" s="232">
        <f t="shared" ca="1" si="1"/>
        <v>0</v>
      </c>
      <c r="O10" s="232">
        <f t="shared" ca="1" si="1"/>
        <v>0</v>
      </c>
      <c r="P10" s="232">
        <f t="shared" ca="1" si="1"/>
        <v>0</v>
      </c>
      <c r="Q10" s="232">
        <f t="shared" ca="1" si="1"/>
        <v>0</v>
      </c>
    </row>
    <row r="11" spans="1:17" outlineLevel="1">
      <c r="A11" s="144"/>
      <c r="B11" s="144"/>
      <c r="C11" s="24" t="s">
        <v>392</v>
      </c>
      <c r="D11" s="133" t="s">
        <v>237</v>
      </c>
      <c r="E11" s="233">
        <v>0.3</v>
      </c>
      <c r="F11" s="138">
        <v>1</v>
      </c>
      <c r="G11" s="42" t="s">
        <v>394</v>
      </c>
      <c r="H11" s="42"/>
      <c r="I11" s="229">
        <f ca="1">SUM(J11:ET11)</f>
        <v>300</v>
      </c>
      <c r="J11" s="232">
        <f t="shared" ca="1" si="1"/>
        <v>0</v>
      </c>
      <c r="K11" s="232">
        <f t="shared" ca="1" si="1"/>
        <v>300</v>
      </c>
      <c r="L11" s="232">
        <f t="shared" ca="1" si="1"/>
        <v>0</v>
      </c>
      <c r="M11" s="232">
        <f t="shared" ca="1" si="1"/>
        <v>0</v>
      </c>
      <c r="N11" s="232">
        <f t="shared" ca="1" si="1"/>
        <v>0</v>
      </c>
      <c r="O11" s="232">
        <f t="shared" ca="1" si="1"/>
        <v>0</v>
      </c>
      <c r="P11" s="232">
        <f t="shared" ca="1" si="1"/>
        <v>0</v>
      </c>
      <c r="Q11" s="232">
        <f t="shared" ca="1" si="1"/>
        <v>0</v>
      </c>
    </row>
    <row r="12" spans="1:17" outlineLevel="1">
      <c r="A12" s="144"/>
      <c r="B12" s="144"/>
      <c r="C12" s="24" t="s">
        <v>392</v>
      </c>
      <c r="D12" s="133" t="s">
        <v>237</v>
      </c>
      <c r="E12" s="233">
        <v>0.2</v>
      </c>
      <c r="F12" s="138">
        <v>2</v>
      </c>
      <c r="G12" s="42" t="s">
        <v>395</v>
      </c>
      <c r="H12" s="42"/>
      <c r="I12" s="229">
        <f ca="1">SUM(J12:ET12)</f>
        <v>200</v>
      </c>
      <c r="J12" s="232">
        <f t="shared" ca="1" si="1"/>
        <v>0</v>
      </c>
      <c r="K12" s="232">
        <f t="shared" ca="1" si="1"/>
        <v>0</v>
      </c>
      <c r="L12" s="232">
        <f t="shared" ca="1" si="1"/>
        <v>200</v>
      </c>
      <c r="M12" s="232">
        <f t="shared" ca="1" si="1"/>
        <v>0</v>
      </c>
      <c r="N12" s="232">
        <f t="shared" ca="1" si="1"/>
        <v>0</v>
      </c>
      <c r="O12" s="232">
        <f t="shared" ca="1" si="1"/>
        <v>0</v>
      </c>
      <c r="P12" s="232">
        <f t="shared" ca="1" si="1"/>
        <v>0</v>
      </c>
      <c r="Q12" s="232">
        <f t="shared" ca="1" si="1"/>
        <v>0</v>
      </c>
    </row>
    <row r="13" spans="1:17" outlineLevel="1">
      <c r="A13" s="144"/>
      <c r="B13" s="144"/>
      <c r="C13" s="24" t="s">
        <v>392</v>
      </c>
      <c r="D13" s="133" t="s">
        <v>237</v>
      </c>
      <c r="E13" s="233">
        <v>0.1</v>
      </c>
      <c r="F13" s="138">
        <v>3</v>
      </c>
      <c r="G13" s="42" t="s">
        <v>395</v>
      </c>
      <c r="H13" s="42"/>
      <c r="I13" s="229">
        <f ca="1">SUM(J13:ET13)</f>
        <v>100</v>
      </c>
      <c r="J13" s="232">
        <f t="shared" ca="1" si="1"/>
        <v>0</v>
      </c>
      <c r="K13" s="232">
        <f t="shared" ca="1" si="1"/>
        <v>0</v>
      </c>
      <c r="L13" s="232">
        <f t="shared" ca="1" si="1"/>
        <v>0</v>
      </c>
      <c r="M13" s="234">
        <f ca="1">OFFSET(M$8,0,-$F13,1,1)*$E13</f>
        <v>100</v>
      </c>
      <c r="N13" s="232">
        <f t="shared" ca="1" si="1"/>
        <v>0</v>
      </c>
      <c r="O13" s="232">
        <f t="shared" ca="1" si="1"/>
        <v>0</v>
      </c>
      <c r="P13" s="232">
        <f t="shared" ca="1" si="1"/>
        <v>0</v>
      </c>
      <c r="Q13" s="232">
        <f t="shared" ca="1" si="1"/>
        <v>0</v>
      </c>
    </row>
    <row r="14" spans="1:17" outlineLevel="1">
      <c r="A14" s="144"/>
      <c r="B14" s="144"/>
      <c r="C14" s="235" t="s">
        <v>396</v>
      </c>
      <c r="D14" s="133" t="s">
        <v>237</v>
      </c>
      <c r="E14" s="49">
        <f>IF(SUM(E10:E13)=1,0,1)</f>
        <v>0</v>
      </c>
      <c r="F14" s="42"/>
      <c r="G14" s="42"/>
      <c r="H14" s="42"/>
      <c r="I14" s="229">
        <f ca="1">SUM(J14:ET14)</f>
        <v>1000</v>
      </c>
      <c r="J14" s="236">
        <f t="shared" ref="J14:Q14" ca="1" si="2">SUM(J10:J13)</f>
        <v>400</v>
      </c>
      <c r="K14" s="236">
        <f t="shared" ca="1" si="2"/>
        <v>300</v>
      </c>
      <c r="L14" s="236">
        <f t="shared" ca="1" si="2"/>
        <v>200</v>
      </c>
      <c r="M14" s="236">
        <f t="shared" ca="1" si="2"/>
        <v>100</v>
      </c>
      <c r="N14" s="236">
        <f t="shared" ca="1" si="2"/>
        <v>0</v>
      </c>
      <c r="O14" s="236">
        <f t="shared" ca="1" si="2"/>
        <v>0</v>
      </c>
      <c r="P14" s="236">
        <f t="shared" ca="1" si="2"/>
        <v>0</v>
      </c>
      <c r="Q14" s="236">
        <f t="shared" ca="1" si="2"/>
        <v>0</v>
      </c>
    </row>
    <row r="15" spans="1:17">
      <c r="A15" s="144"/>
      <c r="B15" s="144"/>
      <c r="C15" s="42"/>
      <c r="D15" s="8"/>
      <c r="E15" s="42"/>
      <c r="F15" s="42"/>
      <c r="G15" s="42"/>
      <c r="H15" s="42"/>
      <c r="I15" s="49">
        <f ca="1">IF(ROUND(I10+I11+I12+I13-I4,6)=0,0,1)</f>
        <v>0</v>
      </c>
      <c r="J15" s="38"/>
      <c r="K15" s="38"/>
      <c r="L15" s="38"/>
      <c r="M15" s="237"/>
      <c r="N15" s="38"/>
      <c r="O15" s="38"/>
      <c r="P15" s="38"/>
      <c r="Q15" s="38"/>
    </row>
    <row r="16" spans="1:17" ht="15.75">
      <c r="A16" s="144"/>
      <c r="B16" s="144"/>
      <c r="C16" s="238" t="s">
        <v>397</v>
      </c>
      <c r="D16" s="230"/>
      <c r="E16" s="42"/>
      <c r="F16" s="42"/>
      <c r="G16" s="42"/>
      <c r="H16" s="42"/>
      <c r="I16" s="239"/>
      <c r="J16" s="38"/>
      <c r="K16" s="38"/>
      <c r="L16" s="38"/>
      <c r="M16" s="38"/>
      <c r="N16" s="38"/>
      <c r="O16" s="38"/>
      <c r="P16" s="38"/>
      <c r="Q16" s="38"/>
    </row>
    <row r="17" spans="1:17">
      <c r="A17" s="144"/>
      <c r="B17" s="144"/>
      <c r="C17" s="24" t="s">
        <v>261</v>
      </c>
      <c r="D17" s="133" t="s">
        <v>237</v>
      </c>
      <c r="E17" s="42"/>
      <c r="F17" s="42"/>
      <c r="G17" s="42"/>
      <c r="H17" s="42"/>
      <c r="I17" s="240"/>
      <c r="J17" s="241">
        <f t="shared" ref="J17:Q17" si="3">I20</f>
        <v>0</v>
      </c>
      <c r="K17" s="241">
        <f t="shared" ca="1" si="3"/>
        <v>600</v>
      </c>
      <c r="L17" s="241">
        <f t="shared" ca="1" si="3"/>
        <v>300</v>
      </c>
      <c r="M17" s="241">
        <f t="shared" ca="1" si="3"/>
        <v>100</v>
      </c>
      <c r="N17" s="241">
        <f t="shared" ca="1" si="3"/>
        <v>0</v>
      </c>
      <c r="O17" s="241">
        <f t="shared" ca="1" si="3"/>
        <v>0</v>
      </c>
      <c r="P17" s="241">
        <f t="shared" ca="1" si="3"/>
        <v>0</v>
      </c>
      <c r="Q17" s="241">
        <f t="shared" ca="1" si="3"/>
        <v>0</v>
      </c>
    </row>
    <row r="18" spans="1:17">
      <c r="A18" s="144"/>
      <c r="B18" s="144"/>
      <c r="C18" s="227" t="s">
        <v>317</v>
      </c>
      <c r="D18" s="133" t="s">
        <v>237</v>
      </c>
      <c r="E18" s="42"/>
      <c r="F18" s="42"/>
      <c r="G18" s="42"/>
      <c r="H18" s="42"/>
      <c r="I18" s="229">
        <f>SUM(J18:ET18)</f>
        <v>1000</v>
      </c>
      <c r="J18" s="241">
        <f t="shared" ref="J18:Q18" si="4">J8</f>
        <v>1000</v>
      </c>
      <c r="K18" s="241">
        <f t="shared" si="4"/>
        <v>0</v>
      </c>
      <c r="L18" s="241">
        <f t="shared" si="4"/>
        <v>0</v>
      </c>
      <c r="M18" s="241">
        <f t="shared" si="4"/>
        <v>0</v>
      </c>
      <c r="N18" s="241">
        <f t="shared" si="4"/>
        <v>0</v>
      </c>
      <c r="O18" s="241">
        <f t="shared" si="4"/>
        <v>0</v>
      </c>
      <c r="P18" s="241">
        <f t="shared" si="4"/>
        <v>0</v>
      </c>
      <c r="Q18" s="241">
        <f t="shared" si="4"/>
        <v>0</v>
      </c>
    </row>
    <row r="19" spans="1:17">
      <c r="A19" s="144"/>
      <c r="B19" s="144"/>
      <c r="C19" s="24" t="s">
        <v>382</v>
      </c>
      <c r="D19" s="133" t="s">
        <v>237</v>
      </c>
      <c r="E19" s="42"/>
      <c r="F19" s="42"/>
      <c r="G19" s="42"/>
      <c r="H19" s="42"/>
      <c r="I19" s="229">
        <f ca="1">SUM(J19:ET19)</f>
        <v>-1000</v>
      </c>
      <c r="J19" s="241">
        <f ca="1">-(J14)</f>
        <v>-400</v>
      </c>
      <c r="K19" s="241">
        <f ca="1">-(K14)</f>
        <v>-300</v>
      </c>
      <c r="L19" s="241">
        <f ca="1">-(L14)</f>
        <v>-200</v>
      </c>
      <c r="M19" s="242">
        <f t="shared" ref="M19:Q19" ca="1" si="5">-(M14)</f>
        <v>-100</v>
      </c>
      <c r="N19" s="241">
        <f t="shared" ca="1" si="5"/>
        <v>0</v>
      </c>
      <c r="O19" s="241">
        <f t="shared" ca="1" si="5"/>
        <v>0</v>
      </c>
      <c r="P19" s="241">
        <f t="shared" ca="1" si="5"/>
        <v>0</v>
      </c>
      <c r="Q19" s="241">
        <f t="shared" ca="1" si="5"/>
        <v>0</v>
      </c>
    </row>
    <row r="20" spans="1:17" ht="13.5" thickBot="1">
      <c r="A20" s="144"/>
      <c r="B20" s="144"/>
      <c r="C20" s="24" t="s">
        <v>263</v>
      </c>
      <c r="D20" s="133" t="s">
        <v>237</v>
      </c>
      <c r="E20" s="42"/>
      <c r="F20" s="42"/>
      <c r="G20" s="42"/>
      <c r="H20" s="42"/>
      <c r="I20" s="243"/>
      <c r="J20" s="216">
        <f t="shared" ref="J20:Q20" ca="1" si="6">ROUND(SUM(J17:J19),6)</f>
        <v>600</v>
      </c>
      <c r="K20" s="216">
        <f t="shared" ca="1" si="6"/>
        <v>300</v>
      </c>
      <c r="L20" s="216">
        <f t="shared" ca="1" si="6"/>
        <v>100</v>
      </c>
      <c r="M20" s="216">
        <f t="shared" ca="1" si="6"/>
        <v>0</v>
      </c>
      <c r="N20" s="216">
        <f t="shared" ca="1" si="6"/>
        <v>0</v>
      </c>
      <c r="O20" s="216">
        <f t="shared" ca="1" si="6"/>
        <v>0</v>
      </c>
      <c r="P20" s="216">
        <f t="shared" ca="1" si="6"/>
        <v>0</v>
      </c>
      <c r="Q20" s="216">
        <f t="shared" ca="1" si="6"/>
        <v>0</v>
      </c>
    </row>
    <row r="21" spans="1:17" ht="13.5" thickTop="1">
      <c r="A21" s="144"/>
      <c r="B21" s="144"/>
      <c r="C21" s="42"/>
      <c r="D21" s="8"/>
      <c r="E21" s="42"/>
      <c r="F21" s="42"/>
      <c r="G21" s="42"/>
      <c r="H21" s="42"/>
      <c r="I21" s="239"/>
      <c r="J21" s="38"/>
      <c r="K21" s="38"/>
      <c r="L21" s="38"/>
      <c r="M21" s="237"/>
      <c r="N21" s="38"/>
      <c r="O21" s="38"/>
      <c r="P21" s="38"/>
      <c r="Q21" s="38"/>
    </row>
    <row r="22" spans="1:17" ht="20.25">
      <c r="A22" s="144"/>
      <c r="B22" s="144"/>
      <c r="C22" s="2" t="s">
        <v>398</v>
      </c>
      <c r="D22" s="8"/>
      <c r="E22" s="42"/>
      <c r="F22" s="42"/>
      <c r="G22" s="42"/>
      <c r="H22" s="42"/>
      <c r="I22" s="239"/>
      <c r="J22" s="38"/>
      <c r="K22" s="38"/>
      <c r="L22" s="38"/>
      <c r="M22" s="38"/>
      <c r="N22" s="38"/>
      <c r="O22" s="38"/>
      <c r="P22" s="38"/>
      <c r="Q22" s="38"/>
    </row>
    <row r="23" spans="1:17" outlineLevel="1">
      <c r="A23" s="144"/>
      <c r="B23" s="144"/>
      <c r="C23" s="227" t="s">
        <v>399</v>
      </c>
      <c r="D23" s="133" t="s">
        <v>237</v>
      </c>
      <c r="E23" s="150"/>
      <c r="F23" s="150"/>
      <c r="G23" s="21"/>
      <c r="H23" s="21"/>
      <c r="I23" s="231"/>
      <c r="J23" s="244">
        <f t="shared" ref="J23:Q23" si="7">J5</f>
        <v>500</v>
      </c>
      <c r="K23" s="244">
        <f t="shared" si="7"/>
        <v>0</v>
      </c>
      <c r="L23" s="244">
        <f t="shared" si="7"/>
        <v>0</v>
      </c>
      <c r="M23" s="244">
        <f t="shared" si="7"/>
        <v>0</v>
      </c>
      <c r="N23" s="244">
        <f t="shared" si="7"/>
        <v>0</v>
      </c>
      <c r="O23" s="244">
        <f t="shared" si="7"/>
        <v>0</v>
      </c>
      <c r="P23" s="244">
        <f t="shared" si="7"/>
        <v>0</v>
      </c>
      <c r="Q23" s="244">
        <f t="shared" si="7"/>
        <v>0</v>
      </c>
    </row>
    <row r="24" spans="1:17" outlineLevel="1"/>
    <row r="25" spans="1:17" outlineLevel="1">
      <c r="A25" s="144"/>
      <c r="B25" s="144"/>
      <c r="C25" s="24" t="s">
        <v>400</v>
      </c>
      <c r="D25" s="133" t="s">
        <v>237</v>
      </c>
      <c r="E25" s="233">
        <v>0.6</v>
      </c>
      <c r="F25" s="138">
        <v>0</v>
      </c>
      <c r="G25" s="24" t="s">
        <v>401</v>
      </c>
      <c r="H25" s="42"/>
      <c r="I25" s="229">
        <f ca="1">SUM(J25:ET25)</f>
        <v>300</v>
      </c>
      <c r="J25" s="241">
        <f t="shared" ref="J25:Q28" ca="1" si="8">OFFSET(J$23,0,-$F25,1,1)*$E25</f>
        <v>300</v>
      </c>
      <c r="K25" s="241">
        <f t="shared" ca="1" si="8"/>
        <v>0</v>
      </c>
      <c r="L25" s="241">
        <f t="shared" ca="1" si="8"/>
        <v>0</v>
      </c>
      <c r="M25" s="241">
        <f t="shared" ca="1" si="8"/>
        <v>0</v>
      </c>
      <c r="N25" s="241">
        <f t="shared" ca="1" si="8"/>
        <v>0</v>
      </c>
      <c r="O25" s="241">
        <f t="shared" ca="1" si="8"/>
        <v>0</v>
      </c>
      <c r="P25" s="241">
        <f t="shared" ca="1" si="8"/>
        <v>0</v>
      </c>
      <c r="Q25" s="241">
        <f t="shared" ca="1" si="8"/>
        <v>0</v>
      </c>
    </row>
    <row r="26" spans="1:17" outlineLevel="1">
      <c r="A26" s="144"/>
      <c r="B26" s="144"/>
      <c r="C26" s="24" t="s">
        <v>400</v>
      </c>
      <c r="D26" s="133" t="s">
        <v>237</v>
      </c>
      <c r="E26" s="233">
        <v>0.2</v>
      </c>
      <c r="F26" s="138">
        <v>1</v>
      </c>
      <c r="G26" s="42" t="s">
        <v>402</v>
      </c>
      <c r="H26" s="42"/>
      <c r="I26" s="229">
        <f ca="1">SUM(J26:ET26)</f>
        <v>100</v>
      </c>
      <c r="J26" s="241">
        <f t="shared" ca="1" si="8"/>
        <v>0</v>
      </c>
      <c r="K26" s="241">
        <f t="shared" ca="1" si="8"/>
        <v>100</v>
      </c>
      <c r="L26" s="241">
        <f t="shared" ca="1" si="8"/>
        <v>0</v>
      </c>
      <c r="M26" s="241">
        <f t="shared" ca="1" si="8"/>
        <v>0</v>
      </c>
      <c r="N26" s="241">
        <f t="shared" ca="1" si="8"/>
        <v>0</v>
      </c>
      <c r="O26" s="241">
        <f t="shared" ca="1" si="8"/>
        <v>0</v>
      </c>
      <c r="P26" s="241">
        <f t="shared" ca="1" si="8"/>
        <v>0</v>
      </c>
      <c r="Q26" s="241">
        <f t="shared" ca="1" si="8"/>
        <v>0</v>
      </c>
    </row>
    <row r="27" spans="1:17" outlineLevel="1">
      <c r="A27" s="144"/>
      <c r="B27" s="144"/>
      <c r="C27" s="24" t="s">
        <v>400</v>
      </c>
      <c r="D27" s="133" t="s">
        <v>237</v>
      </c>
      <c r="E27" s="233">
        <v>0.1</v>
      </c>
      <c r="F27" s="138">
        <v>2</v>
      </c>
      <c r="G27" s="42" t="s">
        <v>403</v>
      </c>
      <c r="H27" s="42"/>
      <c r="I27" s="229">
        <f ca="1">SUM(J27:ET27)</f>
        <v>50</v>
      </c>
      <c r="J27" s="241">
        <f t="shared" ca="1" si="8"/>
        <v>0</v>
      </c>
      <c r="K27" s="241">
        <f t="shared" ca="1" si="8"/>
        <v>0</v>
      </c>
      <c r="L27" s="241">
        <f t="shared" ca="1" si="8"/>
        <v>50</v>
      </c>
      <c r="M27" s="241">
        <f t="shared" ca="1" si="8"/>
        <v>0</v>
      </c>
      <c r="N27" s="241">
        <f t="shared" ca="1" si="8"/>
        <v>0</v>
      </c>
      <c r="O27" s="241">
        <f t="shared" ca="1" si="8"/>
        <v>0</v>
      </c>
      <c r="P27" s="241">
        <f t="shared" ca="1" si="8"/>
        <v>0</v>
      </c>
      <c r="Q27" s="241">
        <f t="shared" ca="1" si="8"/>
        <v>0</v>
      </c>
    </row>
    <row r="28" spans="1:17" outlineLevel="1">
      <c r="A28" s="144"/>
      <c r="B28" s="144"/>
      <c r="C28" s="24" t="s">
        <v>400</v>
      </c>
      <c r="D28" s="133" t="s">
        <v>237</v>
      </c>
      <c r="E28" s="233">
        <v>0.1</v>
      </c>
      <c r="F28" s="138">
        <v>3</v>
      </c>
      <c r="G28" s="42" t="s">
        <v>403</v>
      </c>
      <c r="H28" s="42"/>
      <c r="I28" s="229">
        <f ca="1">SUM(J28:ET28)</f>
        <v>50</v>
      </c>
      <c r="J28" s="241">
        <f t="shared" ca="1" si="8"/>
        <v>0</v>
      </c>
      <c r="K28" s="241">
        <f t="shared" ca="1" si="8"/>
        <v>0</v>
      </c>
      <c r="L28" s="241">
        <f t="shared" ca="1" si="8"/>
        <v>0</v>
      </c>
      <c r="M28" s="246">
        <f t="shared" ca="1" si="8"/>
        <v>50</v>
      </c>
      <c r="N28" s="241">
        <f t="shared" ca="1" si="8"/>
        <v>0</v>
      </c>
      <c r="O28" s="241">
        <f t="shared" ca="1" si="8"/>
        <v>0</v>
      </c>
      <c r="P28" s="241">
        <f t="shared" ca="1" si="8"/>
        <v>0</v>
      </c>
      <c r="Q28" s="241">
        <f t="shared" ca="1" si="8"/>
        <v>0</v>
      </c>
    </row>
    <row r="29" spans="1:17" outlineLevel="1">
      <c r="A29" s="144"/>
      <c r="B29" s="144"/>
      <c r="C29" s="235" t="s">
        <v>404</v>
      </c>
      <c r="D29" s="133" t="s">
        <v>237</v>
      </c>
      <c r="E29" s="49">
        <f>IF(SUM(E25:E28)=1,0,1)</f>
        <v>0</v>
      </c>
      <c r="F29" s="42"/>
      <c r="G29" s="42"/>
      <c r="H29" s="42"/>
      <c r="I29" s="229">
        <f ca="1">SUM(J29:ET29)</f>
        <v>500</v>
      </c>
      <c r="J29" s="165">
        <f t="shared" ref="J29:Q29" ca="1" si="9">SUM(J25:J28)</f>
        <v>300</v>
      </c>
      <c r="K29" s="165">
        <f t="shared" ca="1" si="9"/>
        <v>100</v>
      </c>
      <c r="L29" s="165">
        <f t="shared" ca="1" si="9"/>
        <v>50</v>
      </c>
      <c r="M29" s="247">
        <f t="shared" ca="1" si="9"/>
        <v>50</v>
      </c>
      <c r="N29" s="165">
        <f t="shared" ca="1" si="9"/>
        <v>0</v>
      </c>
      <c r="O29" s="165">
        <f t="shared" ca="1" si="9"/>
        <v>0</v>
      </c>
      <c r="P29" s="165">
        <f t="shared" ca="1" si="9"/>
        <v>0</v>
      </c>
      <c r="Q29" s="165">
        <f t="shared" ca="1" si="9"/>
        <v>0</v>
      </c>
    </row>
    <row r="30" spans="1:17">
      <c r="A30" s="144"/>
      <c r="B30" s="144"/>
      <c r="C30" s="42"/>
      <c r="D30" s="8"/>
      <c r="E30" s="42"/>
      <c r="F30" s="42"/>
      <c r="G30" s="42"/>
      <c r="H30" s="42"/>
      <c r="I30" s="49">
        <f ca="1">IF(ROUND(I25+I26+I27+I28-I5,6)=0,0,1)</f>
        <v>0</v>
      </c>
      <c r="J30" s="42"/>
      <c r="K30" s="42"/>
      <c r="L30" s="42"/>
      <c r="M30" s="248"/>
      <c r="N30" s="42"/>
      <c r="O30" s="42"/>
      <c r="P30" s="42"/>
      <c r="Q30" s="42"/>
    </row>
    <row r="31" spans="1:17" ht="15.75">
      <c r="A31" s="144"/>
      <c r="B31" s="144"/>
      <c r="C31" s="238" t="s">
        <v>405</v>
      </c>
      <c r="D31" s="230"/>
      <c r="E31" s="42"/>
      <c r="F31" s="42"/>
      <c r="G31" s="42"/>
      <c r="H31" s="42"/>
      <c r="I31" s="239"/>
      <c r="J31" s="42"/>
      <c r="K31" s="42"/>
      <c r="L31" s="42"/>
      <c r="M31" s="249"/>
      <c r="N31" s="42"/>
      <c r="O31" s="42"/>
      <c r="P31" s="42"/>
      <c r="Q31" s="42"/>
    </row>
    <row r="32" spans="1:17">
      <c r="A32" s="144"/>
      <c r="B32" s="144"/>
      <c r="C32" s="24" t="s">
        <v>261</v>
      </c>
      <c r="D32" s="133" t="s">
        <v>237</v>
      </c>
      <c r="E32" s="42"/>
      <c r="F32" s="42"/>
      <c r="G32" s="42"/>
      <c r="H32" s="42"/>
      <c r="I32" s="240"/>
      <c r="J32" s="244">
        <f t="shared" ref="J32:Q32" si="10">I35</f>
        <v>0</v>
      </c>
      <c r="K32" s="244">
        <f t="shared" ca="1" si="10"/>
        <v>200</v>
      </c>
      <c r="L32" s="244">
        <f t="shared" ca="1" si="10"/>
        <v>100</v>
      </c>
      <c r="M32" s="250">
        <f t="shared" ca="1" si="10"/>
        <v>50</v>
      </c>
      <c r="N32" s="244">
        <f t="shared" ca="1" si="10"/>
        <v>0</v>
      </c>
      <c r="O32" s="244">
        <f t="shared" ca="1" si="10"/>
        <v>0</v>
      </c>
      <c r="P32" s="244">
        <f t="shared" ca="1" si="10"/>
        <v>0</v>
      </c>
      <c r="Q32" s="244">
        <f t="shared" ca="1" si="10"/>
        <v>0</v>
      </c>
    </row>
    <row r="33" spans="1:17">
      <c r="A33" s="144"/>
      <c r="B33" s="144"/>
      <c r="C33" s="227" t="s">
        <v>232</v>
      </c>
      <c r="D33" s="133" t="s">
        <v>237</v>
      </c>
      <c r="E33" s="42"/>
      <c r="F33" s="42"/>
      <c r="G33" s="42"/>
      <c r="H33" s="42"/>
      <c r="I33" s="229">
        <f>SUM(J33:ET33)</f>
        <v>500</v>
      </c>
      <c r="J33" s="244">
        <f t="shared" ref="J33:Q33" si="11">J23</f>
        <v>500</v>
      </c>
      <c r="K33" s="244">
        <f t="shared" si="11"/>
        <v>0</v>
      </c>
      <c r="L33" s="244">
        <f t="shared" si="11"/>
        <v>0</v>
      </c>
      <c r="M33" s="250">
        <f t="shared" si="11"/>
        <v>0</v>
      </c>
      <c r="N33" s="244">
        <f t="shared" si="11"/>
        <v>0</v>
      </c>
      <c r="O33" s="244">
        <f t="shared" si="11"/>
        <v>0</v>
      </c>
      <c r="P33" s="244">
        <f t="shared" si="11"/>
        <v>0</v>
      </c>
      <c r="Q33" s="244">
        <f t="shared" si="11"/>
        <v>0</v>
      </c>
    </row>
    <row r="34" spans="1:17">
      <c r="A34" s="144"/>
      <c r="B34" s="144"/>
      <c r="C34" s="24" t="s">
        <v>406</v>
      </c>
      <c r="D34" s="133" t="s">
        <v>237</v>
      </c>
      <c r="E34" s="42"/>
      <c r="F34" s="42"/>
      <c r="G34" s="42"/>
      <c r="H34" s="42"/>
      <c r="I34" s="229">
        <f ca="1">SUM(J34:ET34)</f>
        <v>-500</v>
      </c>
      <c r="J34" s="244">
        <f ca="1">-J29</f>
        <v>-300</v>
      </c>
      <c r="K34" s="244">
        <f t="shared" ref="K34:Q34" ca="1" si="12">-K29</f>
        <v>-100</v>
      </c>
      <c r="L34" s="244">
        <f t="shared" ca="1" si="12"/>
        <v>-50</v>
      </c>
      <c r="M34" s="250">
        <f t="shared" ca="1" si="12"/>
        <v>-50</v>
      </c>
      <c r="N34" s="244">
        <f t="shared" ca="1" si="12"/>
        <v>0</v>
      </c>
      <c r="O34" s="244">
        <f t="shared" ca="1" si="12"/>
        <v>0</v>
      </c>
      <c r="P34" s="244">
        <f t="shared" ca="1" si="12"/>
        <v>0</v>
      </c>
      <c r="Q34" s="244">
        <f t="shared" ca="1" si="12"/>
        <v>0</v>
      </c>
    </row>
    <row r="35" spans="1:17" ht="13.5" thickBot="1">
      <c r="A35" s="144"/>
      <c r="B35" s="144"/>
      <c r="C35" s="24" t="s">
        <v>263</v>
      </c>
      <c r="D35" s="133" t="s">
        <v>237</v>
      </c>
      <c r="E35" s="42"/>
      <c r="F35" s="42"/>
      <c r="G35" s="42"/>
      <c r="H35" s="42"/>
      <c r="I35" s="243"/>
      <c r="J35" s="177">
        <f ca="1">ROUND(SUM(J32:J34),6)</f>
        <v>200</v>
      </c>
      <c r="K35" s="177">
        <f t="shared" ref="K35:Q35" ca="1" si="13">ROUND(SUM(K32:K34),6)</f>
        <v>100</v>
      </c>
      <c r="L35" s="177">
        <f t="shared" ca="1" si="13"/>
        <v>50</v>
      </c>
      <c r="M35" s="177">
        <f t="shared" ca="1" si="13"/>
        <v>0</v>
      </c>
      <c r="N35" s="177">
        <f t="shared" ca="1" si="13"/>
        <v>0</v>
      </c>
      <c r="O35" s="177">
        <f t="shared" ca="1" si="13"/>
        <v>0</v>
      </c>
      <c r="P35" s="177">
        <f t="shared" ca="1" si="13"/>
        <v>0</v>
      </c>
      <c r="Q35" s="177">
        <f t="shared" ca="1" si="13"/>
        <v>0</v>
      </c>
    </row>
    <row r="36" spans="1:17" ht="13.5" thickTop="1">
      <c r="A36" s="144"/>
      <c r="B36" s="144"/>
      <c r="C36" s="42"/>
      <c r="D36" s="8"/>
      <c r="E36" s="42"/>
      <c r="F36" s="42"/>
      <c r="G36" s="42"/>
      <c r="H36" s="42"/>
      <c r="I36" s="42"/>
      <c r="J36" s="42"/>
      <c r="K36" s="42"/>
      <c r="L36" s="42"/>
      <c r="M36" s="237"/>
      <c r="N36" s="42"/>
      <c r="O36" s="42"/>
      <c r="P36" s="42"/>
      <c r="Q36" s="42"/>
    </row>
    <row r="37" spans="1:17" ht="20.25">
      <c r="A37" s="144"/>
      <c r="B37" s="144"/>
      <c r="C37" s="2" t="s">
        <v>407</v>
      </c>
      <c r="D37" s="8"/>
      <c r="E37" s="42"/>
      <c r="F37" s="42"/>
      <c r="G37" s="42"/>
      <c r="H37" s="42"/>
      <c r="I37" s="42"/>
      <c r="J37" s="42"/>
      <c r="K37" s="42"/>
      <c r="L37" s="42"/>
      <c r="M37" s="245"/>
      <c r="N37" s="42"/>
      <c r="O37" s="42"/>
      <c r="P37" s="42"/>
      <c r="Q37" s="42"/>
    </row>
    <row r="38" spans="1:17">
      <c r="A38" s="144"/>
      <c r="B38" s="144"/>
      <c r="C38" s="146" t="s">
        <v>386</v>
      </c>
      <c r="D38" s="133" t="s">
        <v>237</v>
      </c>
      <c r="E38" s="42"/>
      <c r="F38" s="42"/>
      <c r="G38" s="42"/>
      <c r="H38" s="42"/>
      <c r="I38" s="229">
        <f ca="1">SUM(J38:ET38)</f>
        <v>0</v>
      </c>
      <c r="J38" s="244">
        <f t="shared" ref="J38:Q38" ca="1" si="14">-(J20-J17)</f>
        <v>-600</v>
      </c>
      <c r="K38" s="244">
        <f t="shared" ca="1" si="14"/>
        <v>300</v>
      </c>
      <c r="L38" s="244">
        <f t="shared" ca="1" si="14"/>
        <v>200</v>
      </c>
      <c r="M38" s="244">
        <f t="shared" ref="M38" ca="1" si="15">-(M20-M17)</f>
        <v>100</v>
      </c>
      <c r="N38" s="244">
        <f t="shared" ca="1" si="14"/>
        <v>0</v>
      </c>
      <c r="O38" s="244">
        <f t="shared" ca="1" si="14"/>
        <v>0</v>
      </c>
      <c r="P38" s="244">
        <f t="shared" ca="1" si="14"/>
        <v>0</v>
      </c>
      <c r="Q38" s="244">
        <f t="shared" ca="1" si="14"/>
        <v>0</v>
      </c>
    </row>
    <row r="39" spans="1:17">
      <c r="A39" s="144"/>
      <c r="B39" s="144"/>
      <c r="C39" s="146" t="s">
        <v>387</v>
      </c>
      <c r="D39" s="133" t="s">
        <v>237</v>
      </c>
      <c r="E39" s="42"/>
      <c r="F39" s="42"/>
      <c r="G39" s="42"/>
      <c r="H39" s="42"/>
      <c r="I39" s="229">
        <f ca="1">SUM(J39:ET39)</f>
        <v>0</v>
      </c>
      <c r="J39" s="244">
        <f ca="1">J35-J32</f>
        <v>200</v>
      </c>
      <c r="K39" s="244">
        <f t="shared" ref="K39:Q39" ca="1" si="16">K35-K32</f>
        <v>-100</v>
      </c>
      <c r="L39" s="244">
        <f t="shared" ca="1" si="16"/>
        <v>-50</v>
      </c>
      <c r="M39" s="244">
        <f t="shared" ref="M39" ca="1" si="17">M35-M32</f>
        <v>-50</v>
      </c>
      <c r="N39" s="244">
        <f t="shared" ca="1" si="16"/>
        <v>0</v>
      </c>
      <c r="O39" s="244">
        <f t="shared" ca="1" si="16"/>
        <v>0</v>
      </c>
      <c r="P39" s="244">
        <f t="shared" ca="1" si="16"/>
        <v>0</v>
      </c>
      <c r="Q39" s="244">
        <f t="shared" ca="1" si="16"/>
        <v>0</v>
      </c>
    </row>
    <row r="40" spans="1:17" ht="13.5" thickBot="1">
      <c r="A40" s="144"/>
      <c r="B40" s="144"/>
      <c r="C40" s="235" t="s">
        <v>408</v>
      </c>
      <c r="D40" s="133" t="s">
        <v>237</v>
      </c>
      <c r="E40" s="42"/>
      <c r="F40" s="42"/>
      <c r="G40" s="42"/>
      <c r="H40" s="42"/>
      <c r="I40" s="229">
        <f ca="1">ROUND(SUM(J40:ET40),6)</f>
        <v>0</v>
      </c>
      <c r="J40" s="177">
        <f ca="1">SUM(J38:J39)</f>
        <v>-400</v>
      </c>
      <c r="K40" s="177">
        <f t="shared" ref="K40:Q40" ca="1" si="18">SUM(K38:K39)</f>
        <v>200</v>
      </c>
      <c r="L40" s="177">
        <f t="shared" ca="1" si="18"/>
        <v>150</v>
      </c>
      <c r="M40" s="177">
        <f t="shared" ca="1" si="18"/>
        <v>50</v>
      </c>
      <c r="N40" s="177">
        <f t="shared" ca="1" si="18"/>
        <v>0</v>
      </c>
      <c r="O40" s="177">
        <f t="shared" ca="1" si="18"/>
        <v>0</v>
      </c>
      <c r="P40" s="177">
        <f t="shared" ca="1" si="18"/>
        <v>0</v>
      </c>
      <c r="Q40" s="177">
        <f t="shared" ca="1" si="18"/>
        <v>0</v>
      </c>
    </row>
    <row r="41" spans="1:17" ht="13.5" thickTop="1">
      <c r="A41" s="144"/>
      <c r="B41" s="144"/>
      <c r="C41" s="42"/>
      <c r="D41" s="8"/>
      <c r="E41" s="42"/>
      <c r="F41" s="42"/>
      <c r="G41" s="42"/>
      <c r="H41" s="42"/>
      <c r="I41" s="49">
        <f ca="1">IF(ROUND(I39-I40,4)=0,0,1)</f>
        <v>0</v>
      </c>
      <c r="J41" s="42"/>
      <c r="K41" s="42"/>
      <c r="L41" s="42"/>
      <c r="M41" s="237"/>
      <c r="N41" s="42"/>
      <c r="O41" s="42"/>
      <c r="P41" s="42"/>
      <c r="Q41" s="42"/>
    </row>
    <row r="42" spans="1:17">
      <c r="A42" s="38"/>
      <c r="B42" s="38"/>
      <c r="C42" s="42"/>
      <c r="D42" s="42"/>
      <c r="E42" s="42"/>
      <c r="F42" s="42"/>
      <c r="G42" s="42"/>
      <c r="H42" s="42"/>
      <c r="I42" s="42"/>
      <c r="J42" s="42"/>
      <c r="K42" s="42"/>
      <c r="L42" s="42"/>
      <c r="M42" s="42"/>
      <c r="N42" s="42"/>
      <c r="O42" s="42"/>
      <c r="P42" s="42"/>
      <c r="Q42" s="42"/>
    </row>
  </sheetData>
  <conditionalFormatting sqref="I15">
    <cfRule type="cellIs" dxfId="4" priority="5" operator="notEqual">
      <formula>0</formula>
    </cfRule>
  </conditionalFormatting>
  <conditionalFormatting sqref="I30">
    <cfRule type="cellIs" dxfId="3" priority="4" operator="notEqual">
      <formula>0</formula>
    </cfRule>
  </conditionalFormatting>
  <conditionalFormatting sqref="I41">
    <cfRule type="cellIs" dxfId="2" priority="3" operator="notEqual">
      <formula>0</formula>
    </cfRule>
  </conditionalFormatting>
  <conditionalFormatting sqref="E14">
    <cfRule type="cellIs" dxfId="1" priority="2" operator="notEqual">
      <formula>0</formula>
    </cfRule>
  </conditionalFormatting>
  <conditionalFormatting sqref="E29">
    <cfRule type="cellIs" dxfId="0" priority="1" operator="notEqual">
      <formula>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0" tint="-4.9989318521683403E-2"/>
  </sheetPr>
  <dimension ref="A1:AS103"/>
  <sheetViews>
    <sheetView showRowColHeaders="0" zoomScaleNormal="100" workbookViewId="0"/>
  </sheetViews>
  <sheetFormatPr baseColWidth="10" defaultRowHeight="12.75"/>
  <cols>
    <col min="1" max="1" width="5" style="41" customWidth="1"/>
    <col min="2" max="2" width="0.7109375" style="41" customWidth="1"/>
    <col min="3" max="3" width="3.5703125" style="41" customWidth="1"/>
    <col min="4" max="5" width="11.42578125" style="41"/>
    <col min="6" max="6" width="16.42578125" style="41" customWidth="1"/>
    <col min="7" max="7" width="2" style="41" customWidth="1"/>
    <col min="8" max="8" width="18.7109375" style="41" customWidth="1"/>
    <col min="9" max="9" width="17.140625" style="41" customWidth="1"/>
    <col min="10" max="11" width="11.42578125" style="41"/>
    <col min="12" max="12" width="9" style="41" customWidth="1"/>
    <col min="13" max="13" width="11.42578125" style="41"/>
    <col min="14" max="14" width="3.5703125" style="41" customWidth="1"/>
    <col min="15" max="15" width="0.7109375" style="41" customWidth="1"/>
    <col min="16" max="28" width="9.28515625" style="41" customWidth="1"/>
    <col min="29" max="16384" width="11.42578125" style="41"/>
  </cols>
  <sheetData>
    <row r="1" spans="1:45">
      <c r="A1" s="54"/>
      <c r="B1" s="55"/>
      <c r="C1" s="55"/>
      <c r="D1" s="55"/>
      <c r="E1" s="55"/>
      <c r="F1" s="55"/>
      <c r="G1" s="55"/>
      <c r="H1" s="55"/>
      <c r="I1" s="55"/>
      <c r="J1" s="55"/>
      <c r="K1" s="55"/>
      <c r="L1" s="55"/>
      <c r="M1" s="55"/>
      <c r="N1" s="55"/>
      <c r="O1" s="55"/>
      <c r="P1" s="55"/>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45" ht="3.75" customHeight="1">
      <c r="A2" s="54"/>
      <c r="B2" s="56"/>
      <c r="C2" s="56"/>
      <c r="D2" s="56"/>
      <c r="E2" s="56"/>
      <c r="F2" s="56"/>
      <c r="G2" s="56"/>
      <c r="H2" s="56"/>
      <c r="I2" s="56"/>
      <c r="J2" s="56"/>
      <c r="K2" s="56"/>
      <c r="L2" s="56"/>
      <c r="M2" s="56"/>
      <c r="N2" s="56"/>
      <c r="O2" s="56"/>
      <c r="P2" s="55"/>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row>
    <row r="3" spans="1:45" ht="13.5" thickBot="1">
      <c r="A3" s="55"/>
      <c r="B3" s="56"/>
      <c r="C3" s="57"/>
      <c r="D3" s="58"/>
      <c r="E3" s="58"/>
      <c r="F3" s="58"/>
      <c r="G3" s="58"/>
      <c r="H3" s="58"/>
      <c r="I3" s="58"/>
      <c r="J3" s="58"/>
      <c r="K3" s="58"/>
      <c r="L3" s="58"/>
      <c r="M3" s="58"/>
      <c r="N3" s="59"/>
      <c r="O3" s="56"/>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45" ht="16.5" customHeight="1">
      <c r="A4" s="55"/>
      <c r="B4" s="56"/>
      <c r="C4" s="60"/>
      <c r="D4" s="61"/>
      <c r="E4" s="62"/>
      <c r="F4" s="62"/>
      <c r="G4" s="62"/>
      <c r="H4" s="62"/>
      <c r="I4" s="62"/>
      <c r="J4" s="62"/>
      <c r="K4" s="62"/>
      <c r="L4" s="62"/>
      <c r="M4" s="63"/>
      <c r="N4" s="64"/>
      <c r="O4" s="56"/>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row>
    <row r="5" spans="1:45" ht="21.75" customHeight="1">
      <c r="A5" s="55"/>
      <c r="B5" s="65"/>
      <c r="C5" s="60"/>
      <c r="D5" s="66"/>
      <c r="E5" s="67"/>
      <c r="F5" s="67"/>
      <c r="G5" s="67"/>
      <c r="H5" s="67"/>
      <c r="I5" s="67"/>
      <c r="J5" s="67"/>
      <c r="K5" s="67"/>
      <c r="L5" s="67"/>
      <c r="M5" s="68"/>
      <c r="N5" s="64"/>
      <c r="O5" s="6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row>
    <row r="6" spans="1:45" ht="21.75" customHeight="1">
      <c r="A6" s="55"/>
      <c r="B6" s="65"/>
      <c r="C6" s="60"/>
      <c r="D6" s="66"/>
      <c r="E6" s="67"/>
      <c r="F6" s="67"/>
      <c r="G6" s="67"/>
      <c r="H6" s="67" t="s">
        <v>123</v>
      </c>
      <c r="I6" s="67"/>
      <c r="J6" s="67"/>
      <c r="K6" s="67"/>
      <c r="L6" s="67"/>
      <c r="M6" s="68"/>
      <c r="N6" s="64"/>
      <c r="O6" s="6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ht="21.75" customHeight="1">
      <c r="A7" s="55"/>
      <c r="B7" s="56"/>
      <c r="C7" s="60"/>
      <c r="D7" s="66"/>
      <c r="E7" s="67"/>
      <c r="F7" s="69"/>
      <c r="G7" s="67"/>
      <c r="H7" s="67"/>
      <c r="I7" s="67"/>
      <c r="J7" s="67"/>
      <c r="K7" s="67"/>
      <c r="L7" s="67"/>
      <c r="M7" s="68"/>
      <c r="N7" s="64"/>
      <c r="O7" s="56"/>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row>
    <row r="8" spans="1:45" ht="18" customHeight="1">
      <c r="A8" s="55"/>
      <c r="B8" s="56"/>
      <c r="C8" s="60"/>
      <c r="D8" s="66"/>
      <c r="E8" s="67"/>
      <c r="F8" s="67"/>
      <c r="G8" s="67"/>
      <c r="H8" s="67"/>
      <c r="I8" s="67"/>
      <c r="J8" s="67"/>
      <c r="K8" s="67"/>
      <c r="L8" s="67"/>
      <c r="M8" s="68"/>
      <c r="N8" s="64"/>
      <c r="O8" s="56"/>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row>
    <row r="9" spans="1:45" ht="16.5" customHeight="1" thickBot="1">
      <c r="A9" s="55"/>
      <c r="B9" s="56"/>
      <c r="C9" s="60"/>
      <c r="D9" s="70"/>
      <c r="E9" s="71"/>
      <c r="F9" s="71"/>
      <c r="G9" s="71"/>
      <c r="H9" s="71"/>
      <c r="I9" s="71"/>
      <c r="J9" s="71"/>
      <c r="K9" s="71"/>
      <c r="L9" s="71"/>
      <c r="M9" s="72"/>
      <c r="N9" s="64"/>
      <c r="O9" s="56"/>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row>
    <row r="10" spans="1:45">
      <c r="A10" s="55"/>
      <c r="B10" s="56"/>
      <c r="C10" s="60"/>
      <c r="D10" s="66"/>
      <c r="E10" s="67"/>
      <c r="F10" s="67"/>
      <c r="G10" s="67"/>
      <c r="H10" s="67"/>
      <c r="I10" s="67"/>
      <c r="J10" s="67"/>
      <c r="K10" s="67"/>
      <c r="L10" s="67"/>
      <c r="M10" s="68"/>
      <c r="N10" s="64"/>
      <c r="O10" s="56"/>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45">
      <c r="A11" s="55"/>
      <c r="B11" s="56"/>
      <c r="C11" s="60"/>
      <c r="D11" s="66"/>
      <c r="E11" s="73"/>
      <c r="F11" s="73"/>
      <c r="G11" s="74"/>
      <c r="H11" s="75"/>
      <c r="I11" s="75"/>
      <c r="J11" s="76"/>
      <c r="K11" s="77"/>
      <c r="L11" s="77"/>
      <c r="M11" s="68"/>
      <c r="N11" s="64"/>
      <c r="O11" s="56"/>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45" ht="20.25">
      <c r="A12" s="55"/>
      <c r="B12" s="56"/>
      <c r="C12" s="60"/>
      <c r="D12" s="66"/>
      <c r="E12" s="73"/>
      <c r="F12" s="78" t="s">
        <v>110</v>
      </c>
      <c r="G12" s="74"/>
      <c r="H12" s="75"/>
      <c r="I12" s="75"/>
      <c r="J12" s="76"/>
      <c r="K12" s="77"/>
      <c r="L12" s="77"/>
      <c r="M12" s="68"/>
      <c r="N12" s="64"/>
      <c r="O12" s="56"/>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1:45">
      <c r="A13" s="55"/>
      <c r="B13" s="56"/>
      <c r="C13" s="60"/>
      <c r="D13" s="66"/>
      <c r="E13" s="73"/>
      <c r="F13" s="73"/>
      <c r="G13" s="74"/>
      <c r="H13" s="75"/>
      <c r="I13" s="75"/>
      <c r="J13" s="76"/>
      <c r="K13" s="77"/>
      <c r="L13" s="77"/>
      <c r="M13" s="68"/>
      <c r="N13" s="64"/>
      <c r="O13" s="56"/>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1:45" ht="16.5" customHeight="1">
      <c r="A14" s="55"/>
      <c r="B14" s="56"/>
      <c r="C14" s="60"/>
      <c r="D14" s="66"/>
      <c r="E14" s="73"/>
      <c r="F14" s="73"/>
      <c r="G14" s="74"/>
      <c r="H14" s="75"/>
      <c r="I14" s="75"/>
      <c r="J14" s="76"/>
      <c r="K14" s="77"/>
      <c r="L14" s="77"/>
      <c r="M14" s="68"/>
      <c r="N14" s="64"/>
      <c r="O14" s="56"/>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1:45" ht="16.5" customHeight="1">
      <c r="A15" s="55"/>
      <c r="B15" s="56"/>
      <c r="C15" s="60"/>
      <c r="D15" s="66"/>
      <c r="E15" s="79"/>
      <c r="F15" s="80" t="s">
        <v>24</v>
      </c>
      <c r="G15" s="79"/>
      <c r="H15" s="81" t="str">
        <f>Name_Unternehmen</f>
        <v>Fernwärme AG</v>
      </c>
      <c r="I15" s="79"/>
      <c r="J15" s="79"/>
      <c r="K15" s="79"/>
      <c r="L15" s="77"/>
      <c r="M15" s="68"/>
      <c r="N15" s="64"/>
      <c r="O15" s="56"/>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pans="1:45" ht="16.5" customHeight="1">
      <c r="A16" s="55"/>
      <c r="B16" s="56"/>
      <c r="C16" s="60"/>
      <c r="D16" s="66"/>
      <c r="E16" s="79"/>
      <c r="F16" s="80" t="s">
        <v>21</v>
      </c>
      <c r="G16" s="79"/>
      <c r="H16" s="81" t="str">
        <f>Name_Modell</f>
        <v>Projektfinanzierung</v>
      </c>
      <c r="I16" s="79"/>
      <c r="J16" s="79"/>
      <c r="K16" s="79"/>
      <c r="L16" s="77"/>
      <c r="M16" s="68"/>
      <c r="N16" s="64"/>
      <c r="O16" s="56"/>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pans="1:45" ht="16.5" customHeight="1">
      <c r="A17" s="55"/>
      <c r="B17" s="56"/>
      <c r="C17" s="60"/>
      <c r="D17" s="66"/>
      <c r="E17" s="79"/>
      <c r="F17" s="80" t="s">
        <v>111</v>
      </c>
      <c r="G17" s="79"/>
      <c r="H17" s="82" t="str">
        <f>Name_Projekt</f>
        <v>Holzheizwerk I</v>
      </c>
      <c r="I17" s="79"/>
      <c r="J17" s="79"/>
      <c r="K17" s="79"/>
      <c r="L17" s="77"/>
      <c r="M17" s="68"/>
      <c r="N17" s="64"/>
      <c r="O17" s="56"/>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1:45" ht="16.5" customHeight="1">
      <c r="A18" s="55"/>
      <c r="B18" s="56"/>
      <c r="C18" s="60"/>
      <c r="D18" s="66"/>
      <c r="E18" s="79"/>
      <c r="F18" s="80" t="s">
        <v>112</v>
      </c>
      <c r="G18" s="79"/>
      <c r="H18" s="82" t="e">
        <f>Szenario</f>
        <v>#REF!</v>
      </c>
      <c r="I18" s="79"/>
      <c r="J18" s="79"/>
      <c r="K18" s="79"/>
      <c r="L18" s="77"/>
      <c r="M18" s="68"/>
      <c r="N18" s="64"/>
      <c r="O18" s="56"/>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1:45" ht="16.5" customHeight="1">
      <c r="A19" s="55"/>
      <c r="B19" s="56"/>
      <c r="C19" s="60"/>
      <c r="D19" s="66"/>
      <c r="E19" s="79"/>
      <c r="F19" s="83"/>
      <c r="G19" s="79"/>
      <c r="H19" s="82"/>
      <c r="I19" s="79"/>
      <c r="J19" s="79"/>
      <c r="K19" s="79"/>
      <c r="L19" s="77"/>
      <c r="M19" s="68"/>
      <c r="N19" s="64"/>
      <c r="O19" s="56"/>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1:45" ht="16.5" customHeight="1">
      <c r="A20" s="55"/>
      <c r="B20" s="56"/>
      <c r="C20" s="60"/>
      <c r="D20" s="66"/>
      <c r="E20" s="79"/>
      <c r="F20" s="80" t="s">
        <v>113</v>
      </c>
      <c r="G20" s="79"/>
      <c r="H20" s="82" t="str">
        <f>Inputs!E17</f>
        <v>nein</v>
      </c>
      <c r="I20" s="84"/>
      <c r="J20" s="79"/>
      <c r="K20" s="79"/>
      <c r="L20" s="67"/>
      <c r="M20" s="68"/>
      <c r="N20" s="64"/>
      <c r="O20" s="56"/>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1:45" ht="16.5" customHeight="1">
      <c r="A21" s="55"/>
      <c r="B21" s="56"/>
      <c r="C21" s="60"/>
      <c r="D21" s="66"/>
      <c r="E21" s="79"/>
      <c r="F21" s="80" t="s">
        <v>73</v>
      </c>
      <c r="G21" s="79"/>
      <c r="H21" s="82" t="str">
        <f ca="1">Name_Datei</f>
        <v>009_Working_Capital.xlsx</v>
      </c>
      <c r="I21" s="85"/>
      <c r="J21" s="79"/>
      <c r="K21" s="79"/>
      <c r="L21" s="86"/>
      <c r="M21" s="68"/>
      <c r="N21" s="64"/>
      <c r="O21" s="56"/>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1:45" ht="16.5" customHeight="1">
      <c r="A22" s="55"/>
      <c r="B22" s="56"/>
      <c r="C22" s="60"/>
      <c r="D22" s="66"/>
      <c r="E22" s="79"/>
      <c r="F22" s="80" t="s">
        <v>60</v>
      </c>
      <c r="G22" s="79"/>
      <c r="H22" s="87">
        <f>Inputs!E18</f>
        <v>44231</v>
      </c>
      <c r="I22" s="85"/>
      <c r="J22" s="79"/>
      <c r="K22" s="79"/>
      <c r="L22" s="67"/>
      <c r="M22" s="68"/>
      <c r="N22" s="64"/>
      <c r="O22" s="56"/>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ht="16.5" customHeight="1">
      <c r="A23" s="55"/>
      <c r="B23" s="56"/>
      <c r="C23" s="60"/>
      <c r="D23" s="66"/>
      <c r="E23" s="79"/>
      <c r="F23" s="80"/>
      <c r="G23" s="79"/>
      <c r="H23" s="88"/>
      <c r="I23" s="84"/>
      <c r="J23" s="79"/>
      <c r="K23" s="79"/>
      <c r="L23" s="67"/>
      <c r="M23" s="68"/>
      <c r="N23" s="64"/>
      <c r="O23" s="56"/>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row>
    <row r="24" spans="1:45" ht="16.5" customHeight="1">
      <c r="A24" s="55"/>
      <c r="B24" s="56"/>
      <c r="C24" s="60"/>
      <c r="D24" s="66"/>
      <c r="E24" s="79"/>
      <c r="F24" s="83"/>
      <c r="G24" s="79"/>
      <c r="H24" s="79"/>
      <c r="I24" s="79"/>
      <c r="J24" s="79"/>
      <c r="K24" s="79"/>
      <c r="L24" s="67"/>
      <c r="M24" s="68"/>
      <c r="N24" s="64"/>
      <c r="O24" s="56"/>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row>
    <row r="25" spans="1:45" ht="16.5" customHeight="1">
      <c r="A25" s="55"/>
      <c r="B25" s="56"/>
      <c r="C25" s="60"/>
      <c r="D25" s="66"/>
      <c r="E25" s="79"/>
      <c r="F25" s="89" t="s">
        <v>114</v>
      </c>
      <c r="G25" s="82"/>
      <c r="H25" s="82" t="s">
        <v>115</v>
      </c>
      <c r="I25" s="82"/>
      <c r="J25" s="82" t="s">
        <v>116</v>
      </c>
      <c r="K25" s="82"/>
      <c r="L25" s="67"/>
      <c r="M25" s="68"/>
      <c r="N25" s="64"/>
      <c r="O25" s="56"/>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row>
    <row r="26" spans="1:45" ht="16.5" customHeight="1">
      <c r="A26" s="55"/>
      <c r="B26" s="56"/>
      <c r="C26" s="60"/>
      <c r="D26" s="66"/>
      <c r="E26" s="83"/>
      <c r="F26" s="83">
        <v>1</v>
      </c>
      <c r="G26" s="79"/>
      <c r="H26" s="88" t="s">
        <v>117</v>
      </c>
      <c r="I26" s="79"/>
      <c r="J26" s="145"/>
      <c r="K26" s="79"/>
      <c r="L26" s="74"/>
      <c r="M26" s="68"/>
      <c r="N26" s="64"/>
      <c r="O26" s="56"/>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row>
    <row r="27" spans="1:45" ht="16.5" customHeight="1">
      <c r="A27" s="55"/>
      <c r="B27" s="56"/>
      <c r="C27" s="60"/>
      <c r="D27" s="66"/>
      <c r="E27" s="83"/>
      <c r="F27" s="83">
        <f>F26+1</f>
        <v>2</v>
      </c>
      <c r="G27" s="79"/>
      <c r="H27" s="88" t="s">
        <v>177</v>
      </c>
      <c r="I27" s="79"/>
      <c r="J27" s="145"/>
      <c r="K27" s="79"/>
      <c r="L27" s="74"/>
      <c r="M27" s="68"/>
      <c r="N27" s="64"/>
      <c r="O27" s="56"/>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row>
    <row r="28" spans="1:45" ht="16.5" customHeight="1">
      <c r="A28" s="55"/>
      <c r="B28" s="56"/>
      <c r="C28" s="60"/>
      <c r="D28" s="66"/>
      <c r="E28" s="83"/>
      <c r="F28" s="83">
        <f t="shared" ref="F28:F37" si="0">F27+1</f>
        <v>3</v>
      </c>
      <c r="G28" s="79"/>
      <c r="H28" s="88" t="s">
        <v>178</v>
      </c>
      <c r="I28" s="144"/>
      <c r="J28" s="145"/>
      <c r="K28" s="79"/>
      <c r="L28" s="74"/>
      <c r="M28" s="68"/>
      <c r="N28" s="64"/>
      <c r="O28" s="56"/>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row>
    <row r="29" spans="1:45" ht="16.5" customHeight="1">
      <c r="A29" s="55"/>
      <c r="B29" s="56"/>
      <c r="C29" s="60"/>
      <c r="D29" s="66"/>
      <c r="E29" s="83"/>
      <c r="F29" s="83">
        <f t="shared" si="0"/>
        <v>4</v>
      </c>
      <c r="G29" s="79"/>
      <c r="H29" s="88" t="s">
        <v>118</v>
      </c>
      <c r="J29" s="145"/>
      <c r="K29" s="79"/>
      <c r="L29" s="74"/>
      <c r="M29" s="68"/>
      <c r="N29" s="64"/>
      <c r="O29" s="56"/>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row>
    <row r="30" spans="1:45" ht="16.5" customHeight="1">
      <c r="A30" s="55"/>
      <c r="B30" s="56"/>
      <c r="C30" s="60"/>
      <c r="D30" s="91"/>
      <c r="E30" s="83"/>
      <c r="F30" s="83">
        <f t="shared" si="0"/>
        <v>5</v>
      </c>
      <c r="H30" s="88" t="s">
        <v>179</v>
      </c>
      <c r="I30" s="79"/>
      <c r="J30" s="145"/>
      <c r="K30" s="79"/>
      <c r="L30" s="74"/>
      <c r="M30" s="68"/>
      <c r="N30" s="64"/>
      <c r="O30" s="56"/>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row>
    <row r="31" spans="1:45" ht="16.5" customHeight="1">
      <c r="A31" s="55"/>
      <c r="B31" s="56"/>
      <c r="C31" s="60"/>
      <c r="D31" s="91"/>
      <c r="E31" s="83"/>
      <c r="F31" s="83">
        <f t="shared" si="0"/>
        <v>6</v>
      </c>
      <c r="G31" s="79"/>
      <c r="H31" s="88" t="s">
        <v>119</v>
      </c>
      <c r="J31" s="145"/>
      <c r="K31" s="79"/>
      <c r="L31" s="74"/>
      <c r="M31" s="68"/>
      <c r="N31" s="64"/>
      <c r="O31" s="56"/>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row>
    <row r="32" spans="1:45" ht="16.5" customHeight="1">
      <c r="A32" s="55"/>
      <c r="B32" s="56"/>
      <c r="C32" s="60"/>
      <c r="D32" s="66"/>
      <c r="E32" s="83"/>
      <c r="F32" s="83">
        <f t="shared" si="0"/>
        <v>7</v>
      </c>
      <c r="H32" s="88" t="s">
        <v>180</v>
      </c>
      <c r="I32" s="79"/>
      <c r="J32" s="145"/>
      <c r="K32" s="79"/>
      <c r="L32" s="74"/>
      <c r="M32" s="68"/>
      <c r="N32" s="64"/>
      <c r="O32" s="56"/>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row>
    <row r="33" spans="1:45" ht="16.5" customHeight="1">
      <c r="A33" s="55"/>
      <c r="B33" s="56"/>
      <c r="C33" s="60"/>
      <c r="D33" s="66"/>
      <c r="E33" s="83"/>
      <c r="F33" s="83">
        <f t="shared" si="0"/>
        <v>8</v>
      </c>
      <c r="G33" s="79"/>
      <c r="H33" s="88" t="s">
        <v>181</v>
      </c>
      <c r="I33" s="144"/>
      <c r="J33" s="145"/>
      <c r="K33" s="79"/>
      <c r="L33" s="74"/>
      <c r="M33" s="68"/>
      <c r="N33" s="64"/>
      <c r="O33" s="56"/>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row>
    <row r="34" spans="1:45" ht="16.5" customHeight="1">
      <c r="A34" s="55"/>
      <c r="B34" s="56"/>
      <c r="C34" s="60"/>
      <c r="D34" s="66"/>
      <c r="E34" s="83"/>
      <c r="F34" s="83">
        <f t="shared" si="0"/>
        <v>9</v>
      </c>
      <c r="H34" s="88" t="s">
        <v>202</v>
      </c>
      <c r="I34" s="146"/>
      <c r="J34" s="145"/>
      <c r="K34" s="79"/>
      <c r="L34" s="74"/>
      <c r="M34" s="68"/>
      <c r="N34" s="64"/>
      <c r="O34" s="56"/>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1:45" ht="16.5" customHeight="1">
      <c r="A35" s="55"/>
      <c r="B35" s="56"/>
      <c r="C35" s="60"/>
      <c r="D35" s="66"/>
      <c r="E35" s="83"/>
      <c r="F35" s="83">
        <f t="shared" si="0"/>
        <v>10</v>
      </c>
      <c r="G35" s="79"/>
      <c r="H35" s="88" t="s">
        <v>182</v>
      </c>
      <c r="I35" s="79"/>
      <c r="J35" s="145"/>
      <c r="K35" s="79"/>
      <c r="L35" s="74"/>
      <c r="M35" s="68"/>
      <c r="N35" s="64"/>
      <c r="O35" s="56"/>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row>
    <row r="36" spans="1:45" ht="16.5" customHeight="1">
      <c r="A36" s="55"/>
      <c r="B36" s="56"/>
      <c r="C36" s="60"/>
      <c r="D36" s="66"/>
      <c r="E36" s="83"/>
      <c r="F36" s="83">
        <f t="shared" si="0"/>
        <v>11</v>
      </c>
      <c r="G36" s="79"/>
      <c r="H36" s="88" t="s">
        <v>120</v>
      </c>
      <c r="I36" s="79"/>
      <c r="J36" s="145"/>
      <c r="K36" s="79"/>
      <c r="L36" s="74"/>
      <c r="M36" s="68"/>
      <c r="N36" s="64"/>
      <c r="O36" s="56"/>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row>
    <row r="37" spans="1:45" ht="16.5" customHeight="1">
      <c r="A37" s="55"/>
      <c r="B37" s="56"/>
      <c r="C37" s="60"/>
      <c r="D37" s="66"/>
      <c r="E37" s="83"/>
      <c r="F37" s="83">
        <f t="shared" si="0"/>
        <v>12</v>
      </c>
      <c r="G37" s="79"/>
      <c r="H37" s="88" t="s">
        <v>183</v>
      </c>
      <c r="I37" s="79"/>
      <c r="J37" s="145"/>
      <c r="K37" s="79"/>
      <c r="L37" s="74"/>
      <c r="M37" s="68"/>
      <c r="N37" s="64"/>
      <c r="O37" s="56"/>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row>
    <row r="38" spans="1:45" ht="16.5" customHeight="1">
      <c r="A38" s="55"/>
      <c r="B38" s="56"/>
      <c r="C38" s="60"/>
      <c r="D38" s="66"/>
      <c r="E38" s="83"/>
      <c r="F38" s="83"/>
      <c r="G38" s="79"/>
      <c r="H38" s="88"/>
      <c r="I38" s="79"/>
      <c r="J38" s="79"/>
      <c r="K38" s="79"/>
      <c r="L38" s="74"/>
      <c r="M38" s="68"/>
      <c r="N38" s="64"/>
      <c r="O38" s="56"/>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row>
    <row r="39" spans="1:45" ht="16.5" customHeight="1">
      <c r="A39" s="55"/>
      <c r="B39" s="56"/>
      <c r="C39" s="60"/>
      <c r="D39" s="66"/>
      <c r="E39" s="83"/>
      <c r="F39" s="83"/>
      <c r="G39" s="79"/>
      <c r="H39" s="88"/>
      <c r="I39" s="79"/>
      <c r="J39" s="79"/>
      <c r="K39" s="79"/>
      <c r="L39" s="74"/>
      <c r="M39" s="68"/>
      <c r="N39" s="64"/>
      <c r="O39" s="56"/>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row>
    <row r="40" spans="1:45" ht="16.5" customHeight="1">
      <c r="A40" s="55"/>
      <c r="B40" s="56"/>
      <c r="C40" s="60"/>
      <c r="D40" s="66"/>
      <c r="E40" s="83"/>
      <c r="F40" s="83"/>
      <c r="G40" s="79"/>
      <c r="H40" s="88"/>
      <c r="I40" s="79"/>
      <c r="J40" s="79"/>
      <c r="K40" s="79"/>
      <c r="L40" s="74"/>
      <c r="M40" s="68"/>
      <c r="N40" s="64"/>
      <c r="O40" s="56"/>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row>
    <row r="41" spans="1:45" ht="18.75" customHeight="1">
      <c r="A41" s="55"/>
      <c r="B41" s="56"/>
      <c r="C41" s="60"/>
      <c r="D41" s="66"/>
      <c r="E41" s="79"/>
      <c r="F41" s="83"/>
      <c r="G41" s="79"/>
      <c r="H41" s="88"/>
      <c r="I41" s="79"/>
      <c r="J41" s="90"/>
      <c r="K41" s="79"/>
      <c r="L41" s="74"/>
      <c r="M41" s="68"/>
      <c r="N41" s="64"/>
      <c r="O41" s="56"/>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row>
    <row r="42" spans="1:45" ht="18.75" customHeight="1">
      <c r="A42" s="55"/>
      <c r="B42" s="56"/>
      <c r="C42" s="60"/>
      <c r="D42" s="66"/>
      <c r="E42" s="79"/>
      <c r="F42" s="83"/>
      <c r="G42" s="79"/>
      <c r="H42" s="79"/>
      <c r="I42" s="79"/>
      <c r="J42" s="93"/>
      <c r="K42" s="92"/>
      <c r="L42" s="74"/>
      <c r="M42" s="68"/>
      <c r="N42" s="64"/>
      <c r="O42" s="56"/>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row>
    <row r="43" spans="1:45" ht="18.75" customHeight="1">
      <c r="A43" s="55"/>
      <c r="B43" s="56"/>
      <c r="C43" s="60"/>
      <c r="D43" s="66"/>
      <c r="E43" s="79"/>
      <c r="F43" s="79"/>
      <c r="G43" s="79"/>
      <c r="H43" s="79"/>
      <c r="I43" s="79"/>
      <c r="J43" s="79"/>
      <c r="K43" s="67"/>
      <c r="L43" s="67"/>
      <c r="M43" s="68"/>
      <c r="N43" s="64"/>
      <c r="O43" s="56"/>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row>
    <row r="44" spans="1:45" ht="18.75" customHeight="1">
      <c r="A44" s="55"/>
      <c r="B44" s="56"/>
      <c r="C44" s="60"/>
      <c r="D44" s="94"/>
      <c r="E44" s="95" t="s">
        <v>121</v>
      </c>
      <c r="F44" s="95"/>
      <c r="G44" s="95"/>
      <c r="H44" s="95"/>
      <c r="I44" s="95"/>
      <c r="J44" s="95"/>
      <c r="K44" s="95"/>
      <c r="L44" s="95"/>
      <c r="M44" s="96"/>
      <c r="N44" s="64"/>
      <c r="O44" s="56"/>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row>
    <row r="45" spans="1:45" ht="18.75" customHeight="1">
      <c r="A45" s="55"/>
      <c r="B45" s="56"/>
      <c r="C45" s="60"/>
      <c r="D45" s="66"/>
      <c r="E45" s="79"/>
      <c r="F45" s="79"/>
      <c r="G45" s="79"/>
      <c r="H45" s="79"/>
      <c r="I45" s="79"/>
      <c r="J45" s="79"/>
      <c r="K45" s="67"/>
      <c r="L45" s="67"/>
      <c r="M45" s="68"/>
      <c r="N45" s="64"/>
      <c r="O45" s="56"/>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row>
    <row r="46" spans="1:45" ht="18.75" customHeight="1">
      <c r="A46" s="55"/>
      <c r="B46" s="56"/>
      <c r="C46" s="60"/>
      <c r="D46" s="66"/>
      <c r="F46" s="67"/>
      <c r="G46" s="67"/>
      <c r="H46" s="67"/>
      <c r="I46" s="67"/>
      <c r="J46" s="67"/>
      <c r="K46" s="67"/>
      <c r="L46" s="67"/>
      <c r="M46" s="68"/>
      <c r="N46" s="64"/>
      <c r="O46" s="56"/>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row>
    <row r="47" spans="1:45" ht="18.75" customHeight="1">
      <c r="A47" s="55"/>
      <c r="B47" s="56"/>
      <c r="C47" s="60"/>
      <c r="D47" s="66"/>
      <c r="E47" s="97"/>
      <c r="F47" s="67"/>
      <c r="G47" s="67"/>
      <c r="H47" s="67"/>
      <c r="I47" s="67"/>
      <c r="J47" s="67"/>
      <c r="K47" s="67"/>
      <c r="L47" s="67"/>
      <c r="M47" s="68"/>
      <c r="N47" s="64"/>
      <c r="O47" s="56"/>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row>
    <row r="48" spans="1:45" ht="18.75" customHeight="1">
      <c r="A48" s="55"/>
      <c r="B48" s="56"/>
      <c r="C48" s="60"/>
      <c r="D48" s="66"/>
      <c r="E48" s="97"/>
      <c r="F48" s="67"/>
      <c r="G48" s="67"/>
      <c r="H48" s="67"/>
      <c r="I48" s="67"/>
      <c r="J48" s="67"/>
      <c r="K48" s="67"/>
      <c r="L48" s="67"/>
      <c r="M48" s="68"/>
      <c r="N48" s="64"/>
      <c r="O48" s="56"/>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row>
    <row r="49" spans="1:45" ht="18.75" customHeight="1">
      <c r="A49" s="55"/>
      <c r="B49" s="56"/>
      <c r="C49" s="60"/>
      <c r="D49" s="66"/>
      <c r="E49" s="97"/>
      <c r="F49" s="67"/>
      <c r="G49" s="67"/>
      <c r="H49" s="67"/>
      <c r="I49" s="67"/>
      <c r="J49" s="67"/>
      <c r="K49" s="67"/>
      <c r="L49" s="67"/>
      <c r="M49" s="68"/>
      <c r="N49" s="64"/>
      <c r="O49" s="56"/>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row>
    <row r="50" spans="1:45" ht="18.75" customHeight="1">
      <c r="A50" s="55"/>
      <c r="B50" s="56"/>
      <c r="C50" s="60"/>
      <c r="D50" s="66"/>
      <c r="E50" s="97"/>
      <c r="F50" s="67"/>
      <c r="G50" s="67"/>
      <c r="H50" s="67"/>
      <c r="I50" s="67"/>
      <c r="J50" s="67"/>
      <c r="K50" s="67"/>
      <c r="L50" s="67"/>
      <c r="M50" s="68"/>
      <c r="N50" s="64"/>
      <c r="O50" s="56"/>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row>
    <row r="51" spans="1:45" ht="18.75" customHeight="1">
      <c r="A51" s="55"/>
      <c r="B51" s="56"/>
      <c r="C51" s="60"/>
      <c r="D51" s="66"/>
      <c r="E51" s="97"/>
      <c r="F51" s="67"/>
      <c r="G51" s="67"/>
      <c r="H51" s="67"/>
      <c r="I51" s="67"/>
      <c r="J51" s="67"/>
      <c r="K51" s="67"/>
      <c r="L51" s="67"/>
      <c r="M51" s="68"/>
      <c r="N51" s="64"/>
      <c r="O51" s="56"/>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45" ht="18.75" customHeight="1">
      <c r="A52" s="55"/>
      <c r="B52" s="56"/>
      <c r="C52" s="60"/>
      <c r="D52" s="66"/>
      <c r="E52" s="97"/>
      <c r="F52" s="67"/>
      <c r="G52" s="67"/>
      <c r="H52" s="67"/>
      <c r="I52" s="67"/>
      <c r="J52" s="67"/>
      <c r="K52" s="67"/>
      <c r="L52" s="67"/>
      <c r="M52" s="68"/>
      <c r="N52" s="64"/>
      <c r="O52" s="56"/>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45" ht="18.75" customHeight="1">
      <c r="A53" s="55"/>
      <c r="B53" s="56"/>
      <c r="C53" s="60"/>
      <c r="D53" s="66"/>
      <c r="E53" s="67"/>
      <c r="F53" s="67"/>
      <c r="G53" s="67"/>
      <c r="H53" s="98"/>
      <c r="I53" s="67"/>
      <c r="J53" s="67"/>
      <c r="K53" s="67"/>
      <c r="L53" s="67"/>
      <c r="M53" s="68"/>
      <c r="N53" s="64"/>
      <c r="O53" s="56"/>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45" ht="18.75" customHeight="1">
      <c r="A54" s="55"/>
      <c r="B54" s="56"/>
      <c r="C54" s="60"/>
      <c r="D54" s="94"/>
      <c r="E54" s="95" t="s">
        <v>122</v>
      </c>
      <c r="F54" s="99"/>
      <c r="G54" s="99"/>
      <c r="H54" s="100"/>
      <c r="I54" s="99"/>
      <c r="J54" s="99"/>
      <c r="K54" s="99"/>
      <c r="L54" s="99"/>
      <c r="M54" s="101"/>
      <c r="N54" s="64"/>
      <c r="O54" s="56"/>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row>
    <row r="55" spans="1:45" ht="18.75" customHeight="1">
      <c r="A55" s="55"/>
      <c r="B55" s="56"/>
      <c r="C55" s="60"/>
      <c r="D55" s="66"/>
      <c r="E55" s="67"/>
      <c r="F55" s="67"/>
      <c r="G55" s="67"/>
      <c r="H55" s="102"/>
      <c r="I55" s="67"/>
      <c r="J55" s="67"/>
      <c r="K55" s="67"/>
      <c r="L55" s="67"/>
      <c r="M55" s="68"/>
      <c r="N55" s="64"/>
      <c r="O55" s="56"/>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row>
    <row r="56" spans="1:45" ht="18.75" customHeight="1">
      <c r="A56" s="55"/>
      <c r="B56" s="56"/>
      <c r="C56" s="60"/>
      <c r="D56" s="66"/>
      <c r="E56" s="67"/>
      <c r="F56" s="67"/>
      <c r="G56" s="67"/>
      <c r="H56" s="102"/>
      <c r="I56" s="67"/>
      <c r="J56" s="67"/>
      <c r="K56" s="67"/>
      <c r="L56" s="67"/>
      <c r="M56" s="68"/>
      <c r="N56" s="64"/>
      <c r="O56" s="56"/>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row>
    <row r="57" spans="1:45" ht="18.75" customHeight="1">
      <c r="A57" s="55"/>
      <c r="B57" s="56"/>
      <c r="C57" s="60"/>
      <c r="D57" s="66"/>
      <c r="E57" s="67"/>
      <c r="F57" s="67"/>
      <c r="G57" s="67"/>
      <c r="H57" s="102"/>
      <c r="I57" s="67"/>
      <c r="J57" s="67"/>
      <c r="K57" s="67"/>
      <c r="L57" s="67"/>
      <c r="M57" s="68"/>
      <c r="N57" s="64"/>
      <c r="O57" s="56"/>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row>
    <row r="58" spans="1:45" ht="18.75" customHeight="1">
      <c r="A58" s="55"/>
      <c r="B58" s="56"/>
      <c r="C58" s="60"/>
      <c r="D58" s="66"/>
      <c r="E58" s="67"/>
      <c r="F58" s="67"/>
      <c r="G58" s="67"/>
      <c r="H58" s="102"/>
      <c r="I58" s="67"/>
      <c r="J58" s="67"/>
      <c r="K58" s="67"/>
      <c r="L58" s="67"/>
      <c r="M58" s="68"/>
      <c r="N58" s="64"/>
      <c r="O58" s="56"/>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row>
    <row r="59" spans="1:45" ht="18.75" customHeight="1">
      <c r="A59" s="55"/>
      <c r="B59" s="56"/>
      <c r="C59" s="60"/>
      <c r="D59" s="66"/>
      <c r="E59" s="67"/>
      <c r="F59" s="67"/>
      <c r="G59" s="67"/>
      <c r="H59" s="102"/>
      <c r="I59" s="67"/>
      <c r="J59" s="67"/>
      <c r="K59" s="67"/>
      <c r="L59" s="67"/>
      <c r="M59" s="68"/>
      <c r="N59" s="64"/>
      <c r="O59" s="56"/>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row>
    <row r="60" spans="1:45" ht="18.75" customHeight="1">
      <c r="A60" s="55"/>
      <c r="B60" s="56"/>
      <c r="C60" s="60"/>
      <c r="D60" s="283"/>
      <c r="E60" s="284"/>
      <c r="F60" s="284"/>
      <c r="G60" s="284"/>
      <c r="H60" s="284"/>
      <c r="I60" s="284"/>
      <c r="J60" s="284"/>
      <c r="K60" s="284"/>
      <c r="L60" s="284"/>
      <c r="M60" s="285"/>
      <c r="N60" s="64"/>
      <c r="O60" s="56"/>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row>
    <row r="61" spans="1:45" ht="13.5" thickBot="1">
      <c r="A61" s="55"/>
      <c r="B61" s="56"/>
      <c r="C61" s="60"/>
      <c r="D61" s="70"/>
      <c r="E61" s="71"/>
      <c r="F61" s="71"/>
      <c r="G61" s="71"/>
      <c r="H61" s="71"/>
      <c r="I61" s="71"/>
      <c r="J61" s="71"/>
      <c r="K61" s="71"/>
      <c r="L61" s="71"/>
      <c r="M61" s="72"/>
      <c r="N61" s="64"/>
      <c r="O61" s="56"/>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row>
    <row r="62" spans="1:45" ht="7.5" customHeight="1">
      <c r="A62" s="55"/>
      <c r="B62" s="56"/>
      <c r="C62" s="60"/>
      <c r="D62" s="284"/>
      <c r="E62" s="284"/>
      <c r="F62" s="284"/>
      <c r="G62" s="284"/>
      <c r="H62" s="284"/>
      <c r="I62" s="284"/>
      <c r="J62" s="284"/>
      <c r="K62" s="284"/>
      <c r="L62" s="284"/>
      <c r="M62" s="284"/>
      <c r="N62" s="64"/>
      <c r="O62" s="56"/>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row>
    <row r="63" spans="1:45" ht="7.5" customHeight="1">
      <c r="A63" s="55"/>
      <c r="B63" s="56"/>
      <c r="C63" s="103"/>
      <c r="D63" s="104"/>
      <c r="E63" s="104"/>
      <c r="F63" s="104"/>
      <c r="G63" s="104"/>
      <c r="H63" s="104"/>
      <c r="I63" s="104"/>
      <c r="J63" s="104"/>
      <c r="K63" s="104"/>
      <c r="L63" s="104"/>
      <c r="M63" s="104"/>
      <c r="N63" s="105"/>
      <c r="O63" s="56"/>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row>
    <row r="64" spans="1:45" ht="3.75" customHeight="1">
      <c r="A64" s="55"/>
      <c r="B64" s="56"/>
      <c r="C64" s="56"/>
      <c r="D64" s="56"/>
      <c r="E64" s="56"/>
      <c r="F64" s="56"/>
      <c r="G64" s="56"/>
      <c r="H64" s="56"/>
      <c r="I64" s="56"/>
      <c r="J64" s="56"/>
      <c r="K64" s="56"/>
      <c r="L64" s="56"/>
      <c r="M64" s="56"/>
      <c r="N64" s="56"/>
      <c r="O64" s="56"/>
      <c r="P64" s="55"/>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row>
    <row r="65" spans="1:45">
      <c r="A65" s="54"/>
      <c r="B65" s="55"/>
      <c r="C65" s="54"/>
      <c r="D65" s="54"/>
      <c r="E65" s="54"/>
      <c r="F65" s="54"/>
      <c r="G65" s="54"/>
      <c r="H65" s="54"/>
      <c r="I65" s="54"/>
      <c r="J65" s="54"/>
      <c r="K65" s="54"/>
      <c r="L65" s="54"/>
      <c r="M65" s="54"/>
      <c r="N65" s="54"/>
      <c r="O65" s="55"/>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row>
    <row r="66" spans="1:45">
      <c r="A66" s="106"/>
      <c r="B66" s="54"/>
      <c r="C66" s="54"/>
      <c r="D66" s="54"/>
      <c r="E66" s="54"/>
      <c r="F66" s="54"/>
      <c r="G66" s="54"/>
      <c r="H66" s="54"/>
      <c r="I66" s="54"/>
      <c r="J66" s="54"/>
      <c r="K66" s="54"/>
      <c r="L66" s="54"/>
      <c r="M66" s="54"/>
      <c r="N66" s="54"/>
      <c r="O66" s="55"/>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row>
    <row r="67" spans="1:45">
      <c r="A67" s="54"/>
      <c r="B67" s="54"/>
      <c r="C67" s="54"/>
      <c r="D67" s="54"/>
      <c r="E67" s="54"/>
      <c r="F67" s="54"/>
      <c r="G67" s="54"/>
      <c r="H67" s="54"/>
      <c r="I67" s="54"/>
      <c r="J67" s="54"/>
      <c r="K67" s="54"/>
      <c r="L67" s="54"/>
      <c r="M67" s="54"/>
      <c r="N67" s="54"/>
      <c r="O67" s="55"/>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row>
    <row r="68" spans="1:45">
      <c r="A68" s="54"/>
      <c r="B68" s="54"/>
      <c r="C68" s="54"/>
      <c r="D68" s="54"/>
      <c r="E68" s="54"/>
      <c r="F68" s="54"/>
      <c r="G68" s="54"/>
      <c r="H68" s="54"/>
      <c r="I68" s="54"/>
      <c r="J68" s="54"/>
      <c r="K68" s="54"/>
      <c r="L68" s="54"/>
      <c r="M68" s="54"/>
      <c r="N68" s="54"/>
      <c r="O68" s="55"/>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row>
    <row r="69" spans="1:45">
      <c r="A69" s="54"/>
      <c r="B69" s="54"/>
      <c r="C69" s="54"/>
      <c r="D69" s="54"/>
      <c r="E69" s="54"/>
      <c r="F69" s="54"/>
      <c r="G69" s="54"/>
      <c r="H69" s="54"/>
      <c r="I69" s="54"/>
      <c r="J69" s="54"/>
      <c r="K69" s="54"/>
      <c r="L69" s="54"/>
      <c r="M69" s="54"/>
      <c r="N69" s="54"/>
      <c r="O69" s="55"/>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row>
    <row r="70" spans="1:4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row>
    <row r="71" spans="1:4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row>
    <row r="72" spans="1:4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row>
    <row r="73" spans="1:4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row>
    <row r="74" spans="1:4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row>
    <row r="75" spans="1:4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row>
    <row r="76" spans="1:4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row>
    <row r="77" spans="1:4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row>
    <row r="78" spans="1:4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row>
    <row r="79" spans="1:4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row>
    <row r="80" spans="1:4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row>
    <row r="81" spans="1:4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row>
    <row r="83" spans="1:4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row>
    <row r="84" spans="1:4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row>
    <row r="85" spans="1:4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row>
    <row r="86" spans="1:4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row>
    <row r="87" spans="1:4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row>
    <row r="88" spans="1:4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row>
    <row r="89" spans="1:4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row>
    <row r="90" spans="1:4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row>
    <row r="91" spans="1:4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row>
    <row r="92" spans="1:4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row>
    <row r="93" spans="1:4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row>
    <row r="94" spans="1:45">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row>
    <row r="95" spans="1:45">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row>
    <row r="96" spans="1:45">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row>
    <row r="97" spans="1:45">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row>
    <row r="98" spans="1:4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row>
    <row r="99" spans="1:45">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row>
    <row r="100" spans="1:45">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row>
    <row r="101" spans="1:45">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row>
    <row r="102" spans="1:4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row>
    <row r="103" spans="1:4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row>
  </sheetData>
  <mergeCells count="2">
    <mergeCell ref="D60:M60"/>
    <mergeCell ref="D62:M62"/>
  </mergeCells>
  <pageMargins left="0.70866141732283472" right="0.70866141732283472" top="0.78740157480314965" bottom="0.78740157480314965"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FF00"/>
    <pageSetUpPr fitToPage="1"/>
  </sheetPr>
  <dimension ref="A1:T134"/>
  <sheetViews>
    <sheetView showGridLines="0" zoomScale="130" zoomScaleNormal="130" workbookViewId="0"/>
  </sheetViews>
  <sheetFormatPr baseColWidth="10" defaultRowHeight="12.75" outlineLevelRow="1"/>
  <cols>
    <col min="1" max="2" width="3.140625" customWidth="1"/>
    <col min="3" max="3" width="45.42578125" customWidth="1"/>
    <col min="5" max="5" width="32.42578125" customWidth="1"/>
    <col min="6" max="6" width="22" customWidth="1"/>
    <col min="7" max="7" width="18.42578125" customWidth="1"/>
    <col min="9" max="9" width="13.85546875" customWidth="1"/>
  </cols>
  <sheetData>
    <row r="1" spans="1:14" ht="24" customHeight="1">
      <c r="A1" s="43"/>
      <c r="B1" s="43"/>
      <c r="C1" s="43" t="s">
        <v>75</v>
      </c>
      <c r="D1" s="43"/>
      <c r="E1" s="43"/>
      <c r="F1" s="43"/>
      <c r="G1" s="43"/>
      <c r="H1" s="43"/>
      <c r="I1" s="43"/>
      <c r="J1" s="43"/>
      <c r="K1" s="43"/>
      <c r="L1" s="43"/>
      <c r="M1" s="43"/>
      <c r="N1" s="43"/>
    </row>
    <row r="2" spans="1:14" ht="16.5" customHeight="1">
      <c r="C2" s="3" t="str">
        <f>Timing!C2</f>
        <v>Modell: Projektfinanzierung</v>
      </c>
      <c r="D2" s="42"/>
      <c r="E2" s="42"/>
      <c r="F2" s="42"/>
      <c r="G2" s="42"/>
      <c r="H2" s="42"/>
      <c r="I2" s="42"/>
      <c r="J2" s="42"/>
      <c r="K2" s="42"/>
      <c r="L2" s="42"/>
    </row>
    <row r="3" spans="1:14" ht="16.5" customHeight="1">
      <c r="C3" s="3"/>
      <c r="D3" s="3"/>
      <c r="E3" s="36"/>
      <c r="F3" s="42"/>
      <c r="G3" s="116"/>
      <c r="H3" s="116"/>
      <c r="I3" s="117"/>
    </row>
    <row r="4" spans="1:14" s="20" customFormat="1" ht="10.5" customHeight="1">
      <c r="C4" s="3"/>
      <c r="D4" s="3"/>
      <c r="E4" s="36"/>
      <c r="F4" s="42"/>
      <c r="G4" s="116"/>
      <c r="H4" s="116"/>
    </row>
    <row r="5" spans="1:14" s="20" customFormat="1" ht="10.5" customHeight="1"/>
    <row r="6" spans="1:14" s="20" customFormat="1" ht="24" thickBot="1">
      <c r="A6" s="40"/>
      <c r="B6" s="40"/>
      <c r="C6" s="40" t="s">
        <v>57</v>
      </c>
      <c r="D6" s="1"/>
      <c r="E6" s="40"/>
      <c r="F6" s="40"/>
      <c r="G6" s="40"/>
      <c r="H6" s="40"/>
      <c r="I6" s="40"/>
      <c r="J6" s="40"/>
      <c r="K6" s="40"/>
      <c r="L6" s="40"/>
      <c r="M6" s="40"/>
      <c r="N6" s="40"/>
    </row>
    <row r="7" spans="1:14" s="20" customFormat="1" ht="11.25" customHeight="1" outlineLevel="1">
      <c r="B7" s="38"/>
      <c r="C7" s="2"/>
    </row>
    <row r="8" spans="1:14" s="20" customFormat="1" ht="20.25" outlineLevel="1">
      <c r="C8" s="2" t="s">
        <v>74</v>
      </c>
      <c r="D8" s="41"/>
      <c r="E8" s="41"/>
      <c r="F8" s="41"/>
      <c r="G8" s="41"/>
      <c r="H8" s="41"/>
    </row>
    <row r="9" spans="1:14" s="41" customFormat="1" ht="15" outlineLevel="1">
      <c r="B9" s="143"/>
      <c r="C9" s="3" t="s">
        <v>23</v>
      </c>
      <c r="D9"/>
      <c r="E9" s="4"/>
      <c r="F9" s="3" t="s">
        <v>2</v>
      </c>
      <c r="G9"/>
      <c r="H9"/>
    </row>
    <row r="10" spans="1:14" s="41" customFormat="1" outlineLevel="1">
      <c r="B10" s="143"/>
      <c r="C10" t="s">
        <v>99</v>
      </c>
      <c r="D10"/>
      <c r="E10" s="48" t="s">
        <v>195</v>
      </c>
      <c r="F10" s="41" t="s">
        <v>97</v>
      </c>
      <c r="G10"/>
      <c r="H10"/>
    </row>
    <row r="11" spans="1:14" s="41" customFormat="1" outlineLevel="1">
      <c r="B11" s="143"/>
      <c r="C11" t="s">
        <v>21</v>
      </c>
      <c r="D11"/>
      <c r="E11" s="48" t="s">
        <v>196</v>
      </c>
      <c r="F11" s="41" t="s">
        <v>98</v>
      </c>
      <c r="G11" s="39"/>
      <c r="H11"/>
    </row>
    <row r="12" spans="1:14" s="41" customFormat="1" outlineLevel="1">
      <c r="B12" s="143"/>
      <c r="C12" t="s">
        <v>22</v>
      </c>
      <c r="D12"/>
      <c r="E12" s="48" t="s">
        <v>197</v>
      </c>
      <c r="F12" t="s">
        <v>96</v>
      </c>
      <c r="G12" s="39"/>
      <c r="H12"/>
    </row>
    <row r="13" spans="1:14" s="41" customFormat="1" outlineLevel="1">
      <c r="B13" s="143"/>
      <c r="C13" s="42"/>
    </row>
    <row r="14" spans="1:14" s="41" customFormat="1" outlineLevel="1">
      <c r="B14" s="143"/>
      <c r="C14" s="42" t="s">
        <v>73</v>
      </c>
      <c r="D14" s="20"/>
      <c r="E14" s="15" t="str">
        <f ca="1">MID(CELL("Dateiname"),SEARCH("[",CELL("Dateiname"))+1,SEARCH("]",CELL("Dateiname"))-SEARCH("[",CELL("Dateiname"))-1)</f>
        <v>009_Working_Capital.xlsx</v>
      </c>
      <c r="F14" s="41" t="s">
        <v>100</v>
      </c>
    </row>
    <row r="15" spans="1:14" s="41" customFormat="1" outlineLevel="1">
      <c r="B15" s="143"/>
      <c r="C15" s="42"/>
    </row>
    <row r="16" spans="1:14" s="20" customFormat="1" outlineLevel="1">
      <c r="B16" s="143"/>
      <c r="C16" s="42" t="s">
        <v>58</v>
      </c>
      <c r="E16" s="48" t="s">
        <v>92</v>
      </c>
      <c r="F16" s="52" t="s">
        <v>101</v>
      </c>
    </row>
    <row r="17" spans="1:14" s="20" customFormat="1" outlineLevel="1">
      <c r="B17" s="143"/>
      <c r="C17" s="42" t="s">
        <v>59</v>
      </c>
      <c r="E17" s="48" t="s">
        <v>93</v>
      </c>
    </row>
    <row r="18" spans="1:14" s="20" customFormat="1" outlineLevel="1">
      <c r="B18" s="143"/>
      <c r="C18" s="42" t="s">
        <v>60</v>
      </c>
      <c r="E18" s="50">
        <v>44231</v>
      </c>
    </row>
    <row r="19" spans="1:14" outlineLevel="1">
      <c r="B19" s="143"/>
      <c r="C19" s="42"/>
    </row>
    <row r="20" spans="1:14" outlineLevel="1">
      <c r="B20" s="143"/>
      <c r="C20" s="42" t="s">
        <v>94</v>
      </c>
      <c r="E20" s="15" t="s">
        <v>6</v>
      </c>
    </row>
    <row r="21" spans="1:14" s="39" customFormat="1" outlineLevel="1">
      <c r="B21" s="143"/>
      <c r="C21" s="42" t="s">
        <v>61</v>
      </c>
      <c r="E21" s="51">
        <f>YEAR(E26)</f>
        <v>2014</v>
      </c>
      <c r="F21" s="39" t="s">
        <v>95</v>
      </c>
    </row>
    <row r="22" spans="1:14" s="39" customFormat="1" outlineLevel="1">
      <c r="B22" s="143"/>
      <c r="C22" s="42"/>
    </row>
    <row r="23" spans="1:14" s="39" customFormat="1" outlineLevel="1">
      <c r="C23" s="42"/>
    </row>
    <row r="24" spans="1:14" s="39" customFormat="1" ht="24" thickBot="1">
      <c r="A24" s="40"/>
      <c r="B24" s="40"/>
      <c r="C24" s="40" t="s">
        <v>102</v>
      </c>
      <c r="D24" s="1"/>
      <c r="E24" s="40"/>
      <c r="F24" s="40"/>
      <c r="G24" s="40"/>
      <c r="H24" s="40"/>
      <c r="I24" s="40"/>
      <c r="J24" s="40"/>
      <c r="K24" s="40"/>
      <c r="L24" s="40"/>
      <c r="M24" s="40"/>
      <c r="N24" s="40"/>
    </row>
    <row r="25" spans="1:14" s="39" customFormat="1" outlineLevel="1">
      <c r="B25" s="107"/>
      <c r="C25" s="107"/>
      <c r="D25" s="107"/>
      <c r="E25"/>
      <c r="F25"/>
      <c r="G25"/>
    </row>
    <row r="26" spans="1:14" s="39" customFormat="1" outlineLevel="1">
      <c r="B26"/>
      <c r="C26" t="s">
        <v>126</v>
      </c>
      <c r="D26"/>
      <c r="E26" s="108">
        <v>41820</v>
      </c>
      <c r="F26" t="s">
        <v>127</v>
      </c>
      <c r="G26"/>
    </row>
    <row r="27" spans="1:14" s="39" customFormat="1" outlineLevel="1">
      <c r="C27" s="42"/>
    </row>
    <row r="28" spans="1:14" s="39" customFormat="1" outlineLevel="1">
      <c r="C28" s="110" t="s">
        <v>176</v>
      </c>
      <c r="D28" s="26">
        <f>VLOOKUP(E28,Formate!$J$80:$K$83,2,FALSE)</f>
        <v>1</v>
      </c>
      <c r="E28" s="109" t="s">
        <v>135</v>
      </c>
    </row>
    <row r="29" spans="1:14" s="39" customFormat="1" outlineLevel="1">
      <c r="C29" s="42" t="s">
        <v>127</v>
      </c>
      <c r="E29" s="113">
        <f>Startdatum+1</f>
        <v>41821</v>
      </c>
      <c r="F29" s="111" t="s">
        <v>130</v>
      </c>
    </row>
    <row r="30" spans="1:14" s="39" customFormat="1" outlineLevel="1">
      <c r="C30" s="42" t="s">
        <v>128</v>
      </c>
      <c r="D30" s="8" t="s">
        <v>149</v>
      </c>
      <c r="E30" s="114">
        <v>6</v>
      </c>
    </row>
    <row r="31" spans="1:14" s="39" customFormat="1" outlineLevel="1">
      <c r="C31" s="42" t="s">
        <v>129</v>
      </c>
      <c r="E31" s="113">
        <f>EOMONTH(E29,D28*E30-1)</f>
        <v>42004</v>
      </c>
      <c r="F31" s="39" t="s">
        <v>131</v>
      </c>
    </row>
    <row r="32" spans="1:14" s="39" customFormat="1" outlineLevel="1">
      <c r="C32" s="42"/>
    </row>
    <row r="33" spans="1:20" s="39" customFormat="1" outlineLevel="1">
      <c r="C33" s="110" t="s">
        <v>175</v>
      </c>
      <c r="D33" s="26">
        <f>VLOOKUP(E33,Formate!$J$80:$K$83,2,FALSE)</f>
        <v>1</v>
      </c>
      <c r="E33" s="109" t="s">
        <v>135</v>
      </c>
    </row>
    <row r="34" spans="1:20" s="39" customFormat="1" outlineLevel="1">
      <c r="C34" s="42" t="s">
        <v>127</v>
      </c>
      <c r="E34" s="113">
        <f>E31+1</f>
        <v>42005</v>
      </c>
      <c r="F34" s="111" t="s">
        <v>132</v>
      </c>
    </row>
    <row r="35" spans="1:20" s="39" customFormat="1" outlineLevel="1">
      <c r="C35" s="42" t="s">
        <v>128</v>
      </c>
      <c r="D35" s="8" t="s">
        <v>149</v>
      </c>
      <c r="E35" s="114">
        <v>72</v>
      </c>
    </row>
    <row r="36" spans="1:20" s="39" customFormat="1" outlineLevel="1">
      <c r="C36" s="42" t="s">
        <v>129</v>
      </c>
      <c r="E36" s="113">
        <f>EOMONTH(E34,D33*E35-1)</f>
        <v>44196</v>
      </c>
      <c r="F36" s="111" t="s">
        <v>133</v>
      </c>
    </row>
    <row r="37" spans="1:20" s="39" customFormat="1" outlineLevel="1">
      <c r="C37" s="42"/>
      <c r="E37" s="112"/>
    </row>
    <row r="38" spans="1:20" s="111" customFormat="1" outlineLevel="1">
      <c r="C38" s="42" t="s">
        <v>164</v>
      </c>
      <c r="D38" s="49">
        <f>IF(E30+E35&gt;120,1,0)</f>
        <v>0</v>
      </c>
    </row>
    <row r="39" spans="1:20" s="111" customFormat="1" outlineLevel="1">
      <c r="C39" s="42"/>
    </row>
    <row r="40" spans="1:20" s="111" customFormat="1" outlineLevel="1">
      <c r="C40" s="42"/>
      <c r="S40" s="132"/>
      <c r="T40" s="132"/>
    </row>
    <row r="41" spans="1:20" s="111" customFormat="1" ht="24" thickBot="1">
      <c r="A41" s="146"/>
      <c r="B41" s="40"/>
      <c r="C41" s="40" t="s">
        <v>176</v>
      </c>
      <c r="D41" s="1"/>
      <c r="E41" s="40"/>
      <c r="F41" s="40"/>
      <c r="G41" s="40"/>
      <c r="H41" s="40"/>
      <c r="I41" s="40"/>
      <c r="J41" s="40"/>
      <c r="K41" s="40"/>
      <c r="L41" s="40"/>
      <c r="M41" s="40"/>
      <c r="N41" s="40"/>
      <c r="O41" s="146"/>
      <c r="P41" s="146"/>
      <c r="Q41" s="146"/>
      <c r="S41" s="132"/>
      <c r="T41" s="132"/>
    </row>
    <row r="42" spans="1:20" ht="20.25">
      <c r="C42" s="2" t="s">
        <v>212</v>
      </c>
    </row>
    <row r="43" spans="1:20">
      <c r="I43" s="156" t="s">
        <v>218</v>
      </c>
    </row>
    <row r="44" spans="1:20">
      <c r="C44" s="11" t="s">
        <v>213</v>
      </c>
      <c r="D44" s="11" t="s">
        <v>214</v>
      </c>
      <c r="F44" s="11" t="s">
        <v>216</v>
      </c>
      <c r="G44" s="11" t="s">
        <v>217</v>
      </c>
      <c r="H44" s="11" t="s">
        <v>216</v>
      </c>
      <c r="I44" s="154">
        <v>1</v>
      </c>
      <c r="J44" s="154">
        <f>I44+1</f>
        <v>2</v>
      </c>
      <c r="K44" s="154">
        <f t="shared" ref="K44:N44" si="0">J44+1</f>
        <v>3</v>
      </c>
      <c r="L44" s="154">
        <f t="shared" si="0"/>
        <v>4</v>
      </c>
      <c r="M44" s="154">
        <f t="shared" si="0"/>
        <v>5</v>
      </c>
      <c r="N44" s="154">
        <f t="shared" si="0"/>
        <v>6</v>
      </c>
    </row>
    <row r="45" spans="1:20">
      <c r="C45" s="151" t="s">
        <v>204</v>
      </c>
      <c r="D45" s="162">
        <v>1</v>
      </c>
      <c r="E45" s="8" t="s">
        <v>215</v>
      </c>
      <c r="F45" s="152">
        <v>2500</v>
      </c>
      <c r="G45" s="49">
        <f>IF(OR(H45=1,H45=0),0,1)</f>
        <v>0</v>
      </c>
      <c r="H45" s="155">
        <f>SUM(I45:N45)</f>
        <v>1</v>
      </c>
      <c r="I45" s="153">
        <v>0.2</v>
      </c>
      <c r="J45" s="153">
        <v>0.2</v>
      </c>
      <c r="K45" s="153">
        <v>0.2</v>
      </c>
      <c r="L45" s="153">
        <v>0.2</v>
      </c>
      <c r="M45" s="153">
        <v>0.2</v>
      </c>
      <c r="N45" s="153">
        <v>0</v>
      </c>
    </row>
    <row r="46" spans="1:20">
      <c r="C46" s="151" t="s">
        <v>205</v>
      </c>
      <c r="D46" s="162">
        <v>1</v>
      </c>
      <c r="E46" s="8" t="s">
        <v>215</v>
      </c>
      <c r="F46" s="152">
        <v>900</v>
      </c>
      <c r="G46" s="49">
        <f t="shared" ref="G46:G54" si="1">IF(OR(H46=1,H46=0),0,1)</f>
        <v>0</v>
      </c>
      <c r="H46" s="155">
        <f t="shared" ref="H46:H54" si="2">SUM(I46:N46)</f>
        <v>1</v>
      </c>
      <c r="I46" s="153">
        <v>0.8</v>
      </c>
      <c r="J46" s="153"/>
      <c r="K46" s="153"/>
      <c r="L46" s="153"/>
      <c r="M46" s="153"/>
      <c r="N46" s="153">
        <v>0.2</v>
      </c>
    </row>
    <row r="47" spans="1:20">
      <c r="C47" s="151" t="s">
        <v>206</v>
      </c>
      <c r="D47" s="162">
        <v>1</v>
      </c>
      <c r="E47" s="8" t="s">
        <v>215</v>
      </c>
      <c r="F47" s="152">
        <v>500</v>
      </c>
      <c r="G47" s="49">
        <f t="shared" si="1"/>
        <v>0</v>
      </c>
      <c r="H47" s="155">
        <f t="shared" si="2"/>
        <v>1</v>
      </c>
      <c r="I47" s="153"/>
      <c r="J47" s="153">
        <v>0.5</v>
      </c>
      <c r="K47" s="153"/>
      <c r="L47" s="153">
        <v>0.5</v>
      </c>
      <c r="M47" s="153"/>
      <c r="N47" s="153"/>
    </row>
    <row r="48" spans="1:20">
      <c r="C48" s="151" t="s">
        <v>207</v>
      </c>
      <c r="D48" s="162">
        <v>1</v>
      </c>
      <c r="E48" s="8" t="s">
        <v>215</v>
      </c>
      <c r="F48" s="152">
        <v>200</v>
      </c>
      <c r="G48" s="49">
        <f t="shared" si="1"/>
        <v>0</v>
      </c>
      <c r="H48" s="155">
        <f t="shared" si="2"/>
        <v>1</v>
      </c>
      <c r="I48" s="153"/>
      <c r="J48" s="153">
        <v>0.1</v>
      </c>
      <c r="K48" s="153">
        <v>0.1</v>
      </c>
      <c r="L48" s="153">
        <v>0.3</v>
      </c>
      <c r="M48" s="153">
        <v>0.2</v>
      </c>
      <c r="N48" s="153">
        <v>0.3</v>
      </c>
    </row>
    <row r="49" spans="3:14">
      <c r="C49" s="151" t="s">
        <v>208</v>
      </c>
      <c r="D49" s="162">
        <v>2</v>
      </c>
      <c r="E49" s="8" t="s">
        <v>215</v>
      </c>
      <c r="F49" s="152">
        <v>180</v>
      </c>
      <c r="G49" s="49">
        <f t="shared" si="1"/>
        <v>0</v>
      </c>
      <c r="H49" s="155">
        <f t="shared" si="2"/>
        <v>1</v>
      </c>
      <c r="I49" s="153">
        <v>0.3</v>
      </c>
      <c r="J49" s="153">
        <v>0.3</v>
      </c>
      <c r="K49" s="153">
        <v>0.4</v>
      </c>
      <c r="L49" s="153"/>
      <c r="M49" s="153"/>
      <c r="N49" s="153"/>
    </row>
    <row r="50" spans="3:14">
      <c r="C50" s="151" t="s">
        <v>209</v>
      </c>
      <c r="D50" s="162">
        <v>1</v>
      </c>
      <c r="E50" s="8" t="s">
        <v>215</v>
      </c>
      <c r="F50" s="152">
        <v>100</v>
      </c>
      <c r="G50" s="49">
        <f t="shared" si="1"/>
        <v>0</v>
      </c>
      <c r="H50" s="155">
        <f t="shared" si="2"/>
        <v>1</v>
      </c>
      <c r="I50" s="153">
        <v>0.25</v>
      </c>
      <c r="J50" s="153">
        <v>0.25</v>
      </c>
      <c r="K50" s="153">
        <v>0.25</v>
      </c>
      <c r="L50" s="153">
        <v>0.25</v>
      </c>
      <c r="M50" s="153"/>
      <c r="N50" s="153"/>
    </row>
    <row r="51" spans="3:14">
      <c r="C51" s="151" t="s">
        <v>210</v>
      </c>
      <c r="D51" s="162">
        <v>1</v>
      </c>
      <c r="E51" s="8" t="s">
        <v>215</v>
      </c>
      <c r="F51" s="152">
        <v>210</v>
      </c>
      <c r="G51" s="49">
        <f t="shared" si="1"/>
        <v>0</v>
      </c>
      <c r="H51" s="155">
        <f t="shared" si="2"/>
        <v>1</v>
      </c>
      <c r="I51" s="153">
        <v>0.2</v>
      </c>
      <c r="J51" s="153">
        <v>0.2</v>
      </c>
      <c r="K51" s="153">
        <v>0.3</v>
      </c>
      <c r="L51" s="153">
        <v>0.15</v>
      </c>
      <c r="M51" s="153">
        <v>0.15</v>
      </c>
      <c r="N51" s="153"/>
    </row>
    <row r="52" spans="3:14">
      <c r="C52" s="151" t="s">
        <v>211</v>
      </c>
      <c r="D52" s="162">
        <v>1</v>
      </c>
      <c r="E52" s="8" t="s">
        <v>215</v>
      </c>
      <c r="F52" s="152"/>
      <c r="G52" s="49">
        <f t="shared" si="1"/>
        <v>0</v>
      </c>
      <c r="H52" s="155">
        <f t="shared" si="2"/>
        <v>0</v>
      </c>
      <c r="I52" s="153"/>
      <c r="J52" s="153"/>
      <c r="K52" s="153"/>
      <c r="L52" s="153"/>
      <c r="M52" s="153"/>
      <c r="N52" s="153"/>
    </row>
    <row r="53" spans="3:14">
      <c r="C53" s="151" t="s">
        <v>211</v>
      </c>
      <c r="D53" s="162">
        <v>1</v>
      </c>
      <c r="E53" s="8" t="s">
        <v>215</v>
      </c>
      <c r="F53" s="152"/>
      <c r="G53" s="49">
        <f t="shared" si="1"/>
        <v>0</v>
      </c>
      <c r="H53" s="155">
        <f t="shared" si="2"/>
        <v>0</v>
      </c>
      <c r="I53" s="153"/>
      <c r="J53" s="153"/>
      <c r="K53" s="153"/>
      <c r="L53" s="153"/>
      <c r="M53" s="153"/>
      <c r="N53" s="153"/>
    </row>
    <row r="54" spans="3:14">
      <c r="C54" s="151" t="s">
        <v>211</v>
      </c>
      <c r="D54" s="162">
        <v>1</v>
      </c>
      <c r="E54" s="8" t="s">
        <v>215</v>
      </c>
      <c r="F54" s="152"/>
      <c r="G54" s="49">
        <f t="shared" si="1"/>
        <v>0</v>
      </c>
      <c r="H54" s="155">
        <f t="shared" si="2"/>
        <v>0</v>
      </c>
      <c r="I54" s="153"/>
      <c r="J54" s="153"/>
      <c r="K54" s="153"/>
      <c r="L54" s="153"/>
      <c r="M54" s="153"/>
      <c r="N54" s="153"/>
    </row>
    <row r="55" spans="3:14">
      <c r="C55" s="146" t="s">
        <v>216</v>
      </c>
      <c r="E55" s="8" t="s">
        <v>215</v>
      </c>
      <c r="F55" s="157">
        <f>SUM(F45:F54)</f>
        <v>4590</v>
      </c>
      <c r="G55" s="49">
        <f>SUM(G45:G54)</f>
        <v>0</v>
      </c>
      <c r="H55" s="49">
        <f>SUM(I55:N55)-F55</f>
        <v>0</v>
      </c>
      <c r="I55" s="157">
        <f>SUMPRODUCT(($F45:$F54)*(I45:I54))</f>
        <v>1341</v>
      </c>
      <c r="J55" s="157">
        <f t="shared" ref="J55:N55" si="3">SUMPRODUCT(($F45:$F54)*(J45:J54))</f>
        <v>891</v>
      </c>
      <c r="K55" s="157">
        <f t="shared" si="3"/>
        <v>680</v>
      </c>
      <c r="L55" s="157">
        <f t="shared" si="3"/>
        <v>866.5</v>
      </c>
      <c r="M55" s="157">
        <f t="shared" si="3"/>
        <v>571.5</v>
      </c>
      <c r="N55" s="157">
        <f t="shared" si="3"/>
        <v>240</v>
      </c>
    </row>
    <row r="58" spans="3:14" ht="20.25">
      <c r="C58" s="2" t="s">
        <v>219</v>
      </c>
    </row>
    <row r="59" spans="3:14" ht="14.25" customHeight="1">
      <c r="F59" s="11"/>
      <c r="G59" s="159" t="s">
        <v>223</v>
      </c>
      <c r="H59" s="11"/>
    </row>
    <row r="60" spans="3:14" ht="18" customHeight="1">
      <c r="C60" t="s">
        <v>220</v>
      </c>
      <c r="E60" s="11" t="s">
        <v>221</v>
      </c>
      <c r="F60" s="11" t="s">
        <v>224</v>
      </c>
      <c r="G60" s="11" t="s">
        <v>225</v>
      </c>
      <c r="H60" s="11" t="s">
        <v>226</v>
      </c>
    </row>
    <row r="61" spans="3:14">
      <c r="C61" s="158">
        <v>1</v>
      </c>
      <c r="E61" s="151" t="s">
        <v>230</v>
      </c>
      <c r="F61" s="160">
        <v>15</v>
      </c>
      <c r="G61" s="161">
        <f>1/F61</f>
        <v>6.6666666666666666E-2</v>
      </c>
      <c r="H61" s="161">
        <f>G61/Monate_Jahr</f>
        <v>5.5555555555555558E-3</v>
      </c>
    </row>
    <row r="62" spans="3:14">
      <c r="C62" s="158">
        <v>2</v>
      </c>
      <c r="E62" s="151" t="s">
        <v>222</v>
      </c>
      <c r="F62" s="160">
        <v>6</v>
      </c>
      <c r="G62" s="161">
        <f>1/F62</f>
        <v>0.16666666666666666</v>
      </c>
      <c r="H62" s="161">
        <f>G62/Monate_Jahr</f>
        <v>1.3888888888888888E-2</v>
      </c>
    </row>
    <row r="64" spans="3:14">
      <c r="C64" t="s">
        <v>227</v>
      </c>
    </row>
    <row r="65" spans="1:18">
      <c r="C65" t="s">
        <v>228</v>
      </c>
      <c r="E65" s="8" t="s">
        <v>229</v>
      </c>
      <c r="F65" s="162">
        <v>1</v>
      </c>
    </row>
    <row r="68" spans="1:18" s="146" customFormat="1" ht="24" thickBot="1">
      <c r="A68" s="1"/>
      <c r="B68" s="1"/>
      <c r="C68" s="1" t="s">
        <v>175</v>
      </c>
      <c r="D68" s="1"/>
      <c r="E68" s="1"/>
      <c r="F68" s="1"/>
      <c r="G68" s="1"/>
      <c r="H68" s="1"/>
      <c r="I68" s="1"/>
      <c r="J68" s="1"/>
      <c r="K68" s="1"/>
      <c r="L68" s="1"/>
      <c r="M68" s="1"/>
      <c r="N68" s="1"/>
      <c r="O68" s="1"/>
      <c r="P68" s="1"/>
      <c r="Q68" s="1"/>
      <c r="R68" s="1"/>
    </row>
    <row r="69" spans="1:18" s="146" customFormat="1" ht="20.25">
      <c r="C69" s="2" t="s">
        <v>288</v>
      </c>
    </row>
    <row r="70" spans="1:18" s="146" customFormat="1" ht="15">
      <c r="C70" s="3" t="s">
        <v>289</v>
      </c>
      <c r="F70" s="200"/>
    </row>
    <row r="71" spans="1:18" s="146" customFormat="1">
      <c r="C71" s="146" t="s">
        <v>290</v>
      </c>
      <c r="E71" s="8" t="s">
        <v>291</v>
      </c>
      <c r="F71" s="152">
        <v>46200</v>
      </c>
    </row>
    <row r="72" spans="1:18" s="146" customFormat="1"/>
    <row r="73" spans="1:18" s="146" customFormat="1"/>
    <row r="74" spans="1:18" s="146" customFormat="1">
      <c r="C74" s="146" t="s">
        <v>292</v>
      </c>
      <c r="E74" s="8" t="s">
        <v>293</v>
      </c>
      <c r="G74" s="201">
        <v>1</v>
      </c>
      <c r="H74" s="201">
        <v>2</v>
      </c>
      <c r="I74" s="201">
        <v>3</v>
      </c>
      <c r="J74" s="201">
        <v>4</v>
      </c>
      <c r="K74" s="201">
        <v>5</v>
      </c>
      <c r="L74" s="201">
        <v>6</v>
      </c>
      <c r="M74" s="201">
        <v>7</v>
      </c>
      <c r="N74" s="201">
        <v>8</v>
      </c>
      <c r="O74" s="201">
        <v>9</v>
      </c>
      <c r="P74" s="201">
        <v>10</v>
      </c>
      <c r="Q74" s="201">
        <v>11</v>
      </c>
      <c r="R74" s="201">
        <v>12</v>
      </c>
    </row>
    <row r="75" spans="1:18" s="146" customFormat="1">
      <c r="E75" s="8" t="s">
        <v>293</v>
      </c>
      <c r="G75" s="11" t="s">
        <v>136</v>
      </c>
      <c r="H75" s="11" t="s">
        <v>137</v>
      </c>
      <c r="I75" s="11" t="s">
        <v>138</v>
      </c>
      <c r="J75" s="11" t="s">
        <v>139</v>
      </c>
      <c r="K75" s="11" t="s">
        <v>140</v>
      </c>
      <c r="L75" s="11" t="s">
        <v>141</v>
      </c>
      <c r="M75" s="11" t="s">
        <v>142</v>
      </c>
      <c r="N75" s="11" t="s">
        <v>143</v>
      </c>
      <c r="O75" s="11" t="s">
        <v>144</v>
      </c>
      <c r="P75" s="11" t="s">
        <v>145</v>
      </c>
      <c r="Q75" s="11" t="s">
        <v>146</v>
      </c>
      <c r="R75" s="11" t="s">
        <v>147</v>
      </c>
    </row>
    <row r="76" spans="1:18" s="146" customFormat="1">
      <c r="E76" s="8" t="s">
        <v>294</v>
      </c>
      <c r="G76" s="202">
        <v>1</v>
      </c>
      <c r="H76" s="202">
        <v>1</v>
      </c>
      <c r="I76" s="202">
        <v>0.95</v>
      </c>
      <c r="J76" s="202">
        <v>0.8</v>
      </c>
      <c r="K76" s="202">
        <v>0.75</v>
      </c>
      <c r="L76" s="202">
        <v>0.7</v>
      </c>
      <c r="M76" s="202">
        <v>0.7</v>
      </c>
      <c r="N76" s="202">
        <v>0.75</v>
      </c>
      <c r="O76" s="202">
        <v>0.8</v>
      </c>
      <c r="P76" s="202">
        <v>0.9</v>
      </c>
      <c r="Q76" s="202">
        <v>1</v>
      </c>
      <c r="R76" s="202">
        <v>1</v>
      </c>
    </row>
    <row r="77" spans="1:18" s="146" customFormat="1"/>
    <row r="78" spans="1:18" s="146" customFormat="1">
      <c r="C78" s="146" t="s">
        <v>295</v>
      </c>
      <c r="E78" s="8" t="s">
        <v>159</v>
      </c>
      <c r="G78" s="203">
        <v>1</v>
      </c>
      <c r="H78" s="203">
        <f>G78+1</f>
        <v>2</v>
      </c>
      <c r="I78" s="203">
        <f>H78+1</f>
        <v>3</v>
      </c>
      <c r="J78" s="204">
        <f>I78+1</f>
        <v>4</v>
      </c>
    </row>
    <row r="79" spans="1:18" s="146" customFormat="1">
      <c r="E79" s="8" t="s">
        <v>231</v>
      </c>
      <c r="G79" s="202">
        <v>0.75</v>
      </c>
      <c r="H79" s="202">
        <v>0.8</v>
      </c>
      <c r="I79" s="202">
        <v>0.85</v>
      </c>
      <c r="J79" s="202">
        <v>0.92</v>
      </c>
    </row>
    <row r="80" spans="1:18" s="146" customFormat="1"/>
    <row r="81" spans="3:8" s="146" customFormat="1" ht="15">
      <c r="C81" s="3" t="s">
        <v>296</v>
      </c>
      <c r="F81" s="200"/>
    </row>
    <row r="82" spans="3:8" s="146" customFormat="1">
      <c r="C82" s="146" t="s">
        <v>297</v>
      </c>
      <c r="E82" s="8" t="s">
        <v>298</v>
      </c>
      <c r="F82" s="205">
        <v>83</v>
      </c>
      <c r="G82" s="206">
        <f>F82/Tausend*100</f>
        <v>8.3000000000000007</v>
      </c>
      <c r="H82" s="8" t="s">
        <v>299</v>
      </c>
    </row>
    <row r="83" spans="3:8" s="146" customFormat="1"/>
    <row r="84" spans="3:8" s="146" customFormat="1" ht="20.25">
      <c r="C84" s="2" t="s">
        <v>232</v>
      </c>
    </row>
    <row r="85" spans="3:8" s="146" customFormat="1" ht="15">
      <c r="C85" s="3" t="s">
        <v>300</v>
      </c>
      <c r="D85" s="198"/>
    </row>
    <row r="86" spans="3:8" s="146" customFormat="1">
      <c r="C86" s="207" t="s">
        <v>301</v>
      </c>
      <c r="E86" s="8" t="s">
        <v>302</v>
      </c>
      <c r="F86" s="205">
        <v>12</v>
      </c>
    </row>
    <row r="87" spans="3:8" s="146" customFormat="1">
      <c r="C87" s="207" t="s">
        <v>303</v>
      </c>
      <c r="E87" s="8" t="s">
        <v>302</v>
      </c>
      <c r="F87" s="205">
        <v>4</v>
      </c>
    </row>
    <row r="88" spans="3:8" s="146" customFormat="1">
      <c r="C88" s="207" t="s">
        <v>304</v>
      </c>
      <c r="E88" s="8" t="s">
        <v>302</v>
      </c>
      <c r="F88" s="205">
        <v>6.5</v>
      </c>
    </row>
    <row r="89" spans="3:8" s="146" customFormat="1">
      <c r="C89" s="151" t="s">
        <v>211</v>
      </c>
      <c r="E89" s="8" t="s">
        <v>302</v>
      </c>
      <c r="F89" s="205">
        <v>0</v>
      </c>
    </row>
    <row r="90" spans="3:8" s="146" customFormat="1">
      <c r="C90" s="42"/>
    </row>
    <row r="91" spans="3:8" s="146" customFormat="1" ht="15">
      <c r="C91" s="3" t="s">
        <v>305</v>
      </c>
    </row>
    <row r="92" spans="3:8" s="146" customFormat="1">
      <c r="C92" s="151" t="s">
        <v>306</v>
      </c>
      <c r="E92" s="8" t="s">
        <v>298</v>
      </c>
      <c r="F92" s="205">
        <v>28</v>
      </c>
    </row>
    <row r="93" spans="3:8" s="146" customFormat="1">
      <c r="C93" s="151" t="s">
        <v>307</v>
      </c>
      <c r="E93" s="8" t="s">
        <v>298</v>
      </c>
      <c r="F93" s="205">
        <v>5.2</v>
      </c>
    </row>
    <row r="94" spans="3:8" s="146" customFormat="1">
      <c r="C94" s="151" t="s">
        <v>308</v>
      </c>
      <c r="E94" s="8" t="s">
        <v>298</v>
      </c>
      <c r="F94" s="205">
        <v>1.9</v>
      </c>
    </row>
    <row r="95" spans="3:8" s="146" customFormat="1">
      <c r="C95" s="151" t="s">
        <v>211</v>
      </c>
      <c r="E95" s="8" t="s">
        <v>298</v>
      </c>
      <c r="F95" s="205">
        <v>0</v>
      </c>
    </row>
    <row r="96" spans="3:8" s="146" customFormat="1"/>
    <row r="98" spans="1:14" ht="24" thickBot="1">
      <c r="A98" s="1"/>
      <c r="B98" s="1"/>
      <c r="C98" s="1" t="s">
        <v>234</v>
      </c>
      <c r="D98" s="1"/>
      <c r="E98" s="1"/>
      <c r="F98" s="1"/>
      <c r="G98" s="1"/>
      <c r="H98" s="1"/>
      <c r="I98" s="1"/>
      <c r="J98" s="1"/>
      <c r="K98" s="1"/>
      <c r="L98" s="1"/>
      <c r="M98" s="1"/>
      <c r="N98" s="1"/>
    </row>
    <row r="99" spans="1:14" ht="20.25">
      <c r="A99" s="146"/>
      <c r="B99" s="146"/>
      <c r="C99" s="2" t="s">
        <v>235</v>
      </c>
      <c r="D99" s="146"/>
      <c r="E99" s="146"/>
    </row>
    <row r="100" spans="1:14">
      <c r="A100" s="146"/>
      <c r="B100" s="146"/>
      <c r="C100" s="42" t="s">
        <v>236</v>
      </c>
      <c r="D100" s="146"/>
      <c r="E100" s="8" t="s">
        <v>237</v>
      </c>
      <c r="F100" s="152">
        <v>1500</v>
      </c>
    </row>
    <row r="101" spans="1:14">
      <c r="A101" s="146"/>
      <c r="B101" s="146"/>
      <c r="C101" s="42"/>
      <c r="D101" s="146"/>
      <c r="E101" s="146"/>
    </row>
    <row r="102" spans="1:14" ht="20.25">
      <c r="A102" s="146"/>
      <c r="B102" s="146"/>
      <c r="C102" s="2" t="s">
        <v>238</v>
      </c>
      <c r="D102" s="146"/>
      <c r="E102" s="8"/>
    </row>
    <row r="103" spans="1:14" ht="15">
      <c r="A103" s="146"/>
      <c r="B103" s="146"/>
      <c r="C103" s="3" t="s">
        <v>239</v>
      </c>
      <c r="D103" s="146"/>
      <c r="E103" s="8"/>
    </row>
    <row r="104" spans="1:14">
      <c r="A104" s="146"/>
      <c r="B104" s="146"/>
      <c r="C104" s="42" t="s">
        <v>240</v>
      </c>
      <c r="D104" s="146"/>
      <c r="E104" s="133" t="s">
        <v>237</v>
      </c>
      <c r="F104" s="152">
        <v>3200</v>
      </c>
    </row>
    <row r="105" spans="1:14">
      <c r="A105" s="146"/>
      <c r="B105" s="146"/>
      <c r="C105" s="42" t="s">
        <v>241</v>
      </c>
      <c r="D105" s="146"/>
      <c r="E105" s="166" t="s">
        <v>163</v>
      </c>
      <c r="F105" s="169">
        <v>5</v>
      </c>
      <c r="G105" s="170">
        <f>F105*Monate_Jahr</f>
        <v>60</v>
      </c>
    </row>
    <row r="106" spans="1:14">
      <c r="A106" s="146"/>
      <c r="B106" s="146"/>
      <c r="C106" s="146" t="s">
        <v>242</v>
      </c>
      <c r="D106" s="146"/>
      <c r="E106" s="8" t="s">
        <v>163</v>
      </c>
      <c r="F106" s="169">
        <v>1</v>
      </c>
      <c r="G106" s="170">
        <f>F106*Monate_Jahr</f>
        <v>12</v>
      </c>
    </row>
    <row r="107" spans="1:14">
      <c r="A107" s="146"/>
      <c r="B107" s="146"/>
      <c r="C107" s="24" t="s">
        <v>243</v>
      </c>
      <c r="D107" s="146"/>
      <c r="E107" s="8" t="s">
        <v>109</v>
      </c>
      <c r="F107" s="113">
        <f>EDATE(Ops_Start,G106)</f>
        <v>42370</v>
      </c>
    </row>
    <row r="108" spans="1:14">
      <c r="A108" s="146"/>
      <c r="B108" s="146"/>
      <c r="C108" s="42" t="s">
        <v>244</v>
      </c>
      <c r="D108" s="146"/>
      <c r="E108" s="8" t="s">
        <v>109</v>
      </c>
      <c r="F108" s="113">
        <f>EDATE(Ops_Start,G105)-1</f>
        <v>43830</v>
      </c>
    </row>
    <row r="109" spans="1:14">
      <c r="A109" s="146"/>
      <c r="B109" s="146"/>
      <c r="C109" s="42"/>
      <c r="D109" s="146"/>
      <c r="E109" s="8"/>
    </row>
    <row r="110" spans="1:14" ht="15">
      <c r="A110" s="146"/>
      <c r="B110" s="146"/>
      <c r="C110" s="3" t="s">
        <v>245</v>
      </c>
      <c r="D110" s="146"/>
      <c r="E110" s="8"/>
    </row>
    <row r="111" spans="1:14">
      <c r="A111" s="146"/>
      <c r="B111" s="146"/>
      <c r="C111" s="42" t="s">
        <v>246</v>
      </c>
      <c r="D111" s="146"/>
      <c r="E111" s="167" t="s">
        <v>159</v>
      </c>
      <c r="F111" s="11">
        <f>Tab_Start</f>
        <v>2014</v>
      </c>
      <c r="G111" s="11">
        <f>F111+1</f>
        <v>2015</v>
      </c>
      <c r="H111" s="11">
        <f t="shared" ref="H111:I111" si="4">G111+1</f>
        <v>2016</v>
      </c>
      <c r="I111" s="171">
        <f t="shared" si="4"/>
        <v>2017</v>
      </c>
    </row>
    <row r="112" spans="1:14">
      <c r="A112" s="146"/>
      <c r="B112" s="146"/>
      <c r="C112" s="146"/>
      <c r="D112" s="146"/>
      <c r="E112" s="166" t="s">
        <v>225</v>
      </c>
      <c r="F112" s="172">
        <v>0.06</v>
      </c>
      <c r="G112" s="172">
        <v>7.4999999999999997E-2</v>
      </c>
      <c r="H112" s="172">
        <v>8.5000000000000006E-2</v>
      </c>
      <c r="I112" s="172">
        <v>8.5000000000000006E-2</v>
      </c>
    </row>
    <row r="113" spans="1:14">
      <c r="A113" s="146"/>
      <c r="B113" s="146"/>
      <c r="C113" s="42"/>
      <c r="D113" s="146"/>
      <c r="E113" s="166"/>
    </row>
    <row r="114" spans="1:14">
      <c r="A114" s="146"/>
      <c r="B114" s="146"/>
      <c r="C114" s="42" t="s">
        <v>247</v>
      </c>
      <c r="D114" s="146"/>
      <c r="E114" s="166" t="s">
        <v>248</v>
      </c>
      <c r="F114" s="172">
        <v>0.02</v>
      </c>
    </row>
    <row r="115" spans="1:14">
      <c r="A115" s="146"/>
      <c r="B115" s="146"/>
      <c r="C115" s="42" t="s">
        <v>247</v>
      </c>
      <c r="D115" s="146"/>
      <c r="E115" s="133" t="s">
        <v>237</v>
      </c>
      <c r="F115" s="173">
        <f>F104*F114</f>
        <v>64</v>
      </c>
    </row>
    <row r="116" spans="1:14">
      <c r="A116" s="146"/>
      <c r="B116" s="146"/>
      <c r="C116" s="24" t="s">
        <v>249</v>
      </c>
      <c r="D116" s="146"/>
      <c r="E116" s="166" t="s">
        <v>225</v>
      </c>
      <c r="F116" s="174">
        <v>7.4999999999999997E-3</v>
      </c>
    </row>
    <row r="117" spans="1:14">
      <c r="A117" s="146"/>
      <c r="B117" s="146"/>
      <c r="C117" s="42"/>
      <c r="D117" s="168"/>
      <c r="E117" s="8"/>
    </row>
    <row r="120" spans="1:14" ht="24" thickBot="1">
      <c r="A120" s="1"/>
      <c r="B120" s="1"/>
      <c r="C120" s="1" t="s">
        <v>322</v>
      </c>
      <c r="D120" s="1"/>
      <c r="E120" s="1"/>
      <c r="F120" s="1"/>
      <c r="G120" s="1"/>
      <c r="H120" s="1"/>
      <c r="I120" s="1"/>
      <c r="J120" s="1"/>
      <c r="K120" s="1"/>
      <c r="L120" s="1"/>
      <c r="M120" s="1"/>
      <c r="N120" s="1"/>
    </row>
    <row r="121" spans="1:14" ht="20.25">
      <c r="C121" s="2" t="s">
        <v>375</v>
      </c>
    </row>
    <row r="122" spans="1:14" s="146" customFormat="1">
      <c r="C122" s="146" t="s">
        <v>376</v>
      </c>
      <c r="E122" s="8" t="s">
        <v>157</v>
      </c>
      <c r="F122" s="152">
        <v>14</v>
      </c>
      <c r="G122" s="4" t="s">
        <v>389</v>
      </c>
      <c r="H122" s="15">
        <f>MIN(Timing!J10:DY10)</f>
        <v>28</v>
      </c>
    </row>
    <row r="123" spans="1:14" s="146" customFormat="1">
      <c r="C123" s="146" t="s">
        <v>377</v>
      </c>
      <c r="E123" s="8" t="s">
        <v>157</v>
      </c>
      <c r="F123" s="152">
        <v>7</v>
      </c>
    </row>
    <row r="124" spans="1:14" s="146" customFormat="1"/>
    <row r="125" spans="1:14" ht="20.25">
      <c r="C125" s="2" t="s">
        <v>352</v>
      </c>
    </row>
    <row r="126" spans="1:14">
      <c r="C126" t="s">
        <v>357</v>
      </c>
      <c r="E126" s="8" t="s">
        <v>231</v>
      </c>
      <c r="F126" s="172">
        <v>0.3</v>
      </c>
    </row>
    <row r="127" spans="1:14" s="146" customFormat="1">
      <c r="C127" s="146" t="s">
        <v>358</v>
      </c>
      <c r="E127" s="8" t="s">
        <v>229</v>
      </c>
      <c r="F127" s="109" t="s">
        <v>161</v>
      </c>
      <c r="G127" s="26">
        <f>VLOOKUP(F127,Formate!$J$80:$K$83,2,FALSE)</f>
        <v>3</v>
      </c>
    </row>
    <row r="128" spans="1:14" s="146" customFormat="1"/>
    <row r="129" spans="1:10" s="146" customFormat="1"/>
    <row r="130" spans="1:10" s="146" customFormat="1"/>
    <row r="132" spans="1:10" ht="20.25">
      <c r="A132" s="146"/>
      <c r="B132" s="146"/>
      <c r="C132" s="2" t="s">
        <v>308</v>
      </c>
      <c r="D132" s="168"/>
      <c r="E132" s="8"/>
      <c r="F132" s="146" t="s">
        <v>323</v>
      </c>
      <c r="G132" s="146"/>
      <c r="H132" s="146"/>
      <c r="I132" s="146"/>
      <c r="J132" s="146"/>
    </row>
    <row r="133" spans="1:10" ht="15">
      <c r="A133" s="146"/>
      <c r="B133" s="146"/>
      <c r="C133" s="3" t="s">
        <v>324</v>
      </c>
      <c r="D133" s="168"/>
      <c r="E133" s="8"/>
      <c r="F133" s="11">
        <f>Tab_Start</f>
        <v>2014</v>
      </c>
      <c r="G133" s="11">
        <f>F133+1</f>
        <v>2015</v>
      </c>
      <c r="H133" s="11">
        <f>G133+1</f>
        <v>2016</v>
      </c>
      <c r="I133" s="210">
        <f>H133+1</f>
        <v>2017</v>
      </c>
      <c r="J133" s="42"/>
    </row>
    <row r="134" spans="1:10">
      <c r="A134" s="146"/>
      <c r="B134" s="146"/>
      <c r="C134" s="42" t="s">
        <v>325</v>
      </c>
      <c r="D134" s="146"/>
      <c r="E134" s="8" t="s">
        <v>225</v>
      </c>
      <c r="F134" s="211">
        <v>0</v>
      </c>
      <c r="G134" s="212">
        <v>1.4999999999999999E-2</v>
      </c>
      <c r="H134" s="212">
        <v>1.7500000000000002E-2</v>
      </c>
      <c r="I134" s="212">
        <v>1.7500000000000002E-2</v>
      </c>
      <c r="J134" s="42"/>
    </row>
  </sheetData>
  <sortState xmlns:xlrd2="http://schemas.microsoft.com/office/spreadsheetml/2017/richdata2" ref="C72:D72">
    <sortCondition sortBy="fontColor" ref="D73" dxfId="159"/>
  </sortState>
  <conditionalFormatting sqref="D38">
    <cfRule type="cellIs" dxfId="158" priority="25" operator="notEqual">
      <formula>0</formula>
    </cfRule>
  </conditionalFormatting>
  <conditionalFormatting sqref="G45">
    <cfRule type="cellIs" dxfId="157" priority="4" operator="notEqual">
      <formula>0</formula>
    </cfRule>
  </conditionalFormatting>
  <conditionalFormatting sqref="G46:G54">
    <cfRule type="cellIs" dxfId="156" priority="3" operator="notEqual">
      <formula>0</formula>
    </cfRule>
  </conditionalFormatting>
  <conditionalFormatting sqref="G55">
    <cfRule type="cellIs" dxfId="155" priority="2" operator="notEqual">
      <formula>0</formula>
    </cfRule>
  </conditionalFormatting>
  <conditionalFormatting sqref="H55">
    <cfRule type="cellIs" dxfId="154" priority="1" operator="notEqual">
      <formula>0</formula>
    </cfRule>
  </conditionalFormatting>
  <dataValidations count="7">
    <dataValidation allowBlank="1" showInputMessage="1" showErrorMessage="1" promptTitle="WARNUNG - Kritische Annahme" prompt="Diese Annahme ist kritisch für die Funktionsweise u. Integrität des gesamten Modells. Aus diesem Grunde sollten Änderungen am besten nur vom Entwickler des Modells bzw. sehr erfahrenen Anwendern durchgeführt werden." sqref="E26" xr:uid="{00000000-0002-0000-0200-000000000000}"/>
    <dataValidation type="list" allowBlank="1" showInputMessage="1" showErrorMessage="1" sqref="E28 E33 F127" xr:uid="{00000000-0002-0000-0200-000001000000}">
      <formula1>Periodizitaet</formula1>
    </dataValidation>
    <dataValidation type="list" allowBlank="1" showInputMessage="1" showErrorMessage="1" sqref="D45:D54 F65" xr:uid="{00000000-0002-0000-0200-000002000000}">
      <formula1>Anlagenklasse</formula1>
    </dataValidation>
    <dataValidation type="whole" allowBlank="1" showInputMessage="1" showErrorMessage="1" errorTitle="Achtung" error="nur ganze Jahre bis max. 20" sqref="F105" xr:uid="{00000000-0002-0000-0200-000003000000}">
      <formula1>0</formula1>
      <formula2>20</formula2>
    </dataValidation>
    <dataValidation type="whole" allowBlank="1" showInputMessage="1" showErrorMessage="1" errorTitle="Achtung" error="nur ganze Jahre bis max. 3" sqref="F106" xr:uid="{00000000-0002-0000-0200-000004000000}">
      <formula1>0</formula1>
      <formula2>3</formula2>
    </dataValidation>
    <dataValidation type="whole" allowBlank="1" showInputMessage="1" showErrorMessage="1" errorTitle="Achtung" error="Maximum beachten!" sqref="F122" xr:uid="{00000000-0002-0000-0200-000005000000}">
      <formula1>0</formula1>
      <formula2>H122</formula2>
    </dataValidation>
    <dataValidation type="whole" allowBlank="1" showInputMessage="1" showErrorMessage="1" errorTitle="Achtung" error="Maximum beachten!" sqref="F123" xr:uid="{00000000-0002-0000-0200-000006000000}">
      <formula1>0</formula1>
      <formula2>H122</formula2>
    </dataValidation>
  </dataValidations>
  <pageMargins left="0.70866141732283472" right="0.70866141732283472" top="0.78740157480314965" bottom="0.78740157480314965" header="0.31496062992125984" footer="0.31496062992125984"/>
  <pageSetup paperSize="9" scale="61"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A37"/>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J8" sqref="J8"/>
    </sheetView>
  </sheetViews>
  <sheetFormatPr baseColWidth="10" defaultColWidth="0" defaultRowHeight="12.75"/>
  <cols>
    <col min="1" max="2" width="4.140625" style="146" customWidth="1"/>
    <col min="3" max="3" width="49.42578125" style="146" customWidth="1"/>
    <col min="4" max="5" width="13" style="146" customWidth="1"/>
    <col min="6" max="8" width="5.85546875" style="146" customWidth="1"/>
    <col min="9" max="129" width="11.42578125" style="146" customWidth="1"/>
    <col min="130" max="157" width="0" style="146" hidden="1" customWidth="1"/>
    <col min="158" max="16384" width="11.42578125" style="146" hidden="1"/>
  </cols>
  <sheetData>
    <row r="1" spans="1:129" ht="20.25">
      <c r="A1" s="43" t="s">
        <v>345</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row r="20" spans="1:129" ht="24" thickBot="1">
      <c r="A20" s="1"/>
      <c r="B20" s="1"/>
      <c r="C20" s="1" t="s">
        <v>346</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row>
    <row r="22" spans="1:129" ht="20.25">
      <c r="C22" s="2" t="s">
        <v>347</v>
      </c>
    </row>
    <row r="24" spans="1:129">
      <c r="C24" s="42" t="s">
        <v>348</v>
      </c>
      <c r="I24" s="199">
        <f>SUM(J24:DY24)</f>
        <v>17065.887300000006</v>
      </c>
      <c r="J24" s="140">
        <f>Ops!J27</f>
        <v>0</v>
      </c>
      <c r="K24" s="140">
        <f>Ops!K27</f>
        <v>0</v>
      </c>
      <c r="L24" s="140">
        <f>Ops!L27</f>
        <v>0</v>
      </c>
      <c r="M24" s="140">
        <f>Ops!M27</f>
        <v>0</v>
      </c>
      <c r="N24" s="140">
        <f>Ops!N27</f>
        <v>0</v>
      </c>
      <c r="O24" s="140">
        <f>Ops!O27</f>
        <v>0</v>
      </c>
      <c r="P24" s="140">
        <f>Ops!P27</f>
        <v>239.66249999999999</v>
      </c>
      <c r="Q24" s="140">
        <f>Ops!Q27</f>
        <v>239.66249999999999</v>
      </c>
      <c r="R24" s="140">
        <f>Ops!R27</f>
        <v>227.67937499999999</v>
      </c>
      <c r="S24" s="140">
        <f>Ops!S27</f>
        <v>191.73</v>
      </c>
      <c r="T24" s="140">
        <f>Ops!T27</f>
        <v>179.74687499999999</v>
      </c>
      <c r="U24" s="140">
        <f>Ops!U27</f>
        <v>167.76374999999999</v>
      </c>
      <c r="V24" s="140">
        <f>Ops!V27</f>
        <v>167.76374999999999</v>
      </c>
      <c r="W24" s="140">
        <f>Ops!W27</f>
        <v>179.74687499999999</v>
      </c>
      <c r="X24" s="140">
        <f>Ops!X27</f>
        <v>191.73</v>
      </c>
      <c r="Y24" s="140">
        <f>Ops!Y27</f>
        <v>215.69624999999999</v>
      </c>
      <c r="Z24" s="140">
        <f>Ops!Z27</f>
        <v>239.66249999999999</v>
      </c>
      <c r="AA24" s="140">
        <f>Ops!AA27</f>
        <v>239.66249999999999</v>
      </c>
      <c r="AB24" s="140">
        <f>Ops!AB27</f>
        <v>255.64</v>
      </c>
      <c r="AC24" s="140">
        <f>Ops!AC27</f>
        <v>255.64</v>
      </c>
      <c r="AD24" s="140">
        <f>Ops!AD27</f>
        <v>242.858</v>
      </c>
      <c r="AE24" s="140">
        <f>Ops!AE27</f>
        <v>204.512</v>
      </c>
      <c r="AF24" s="140">
        <f>Ops!AF27</f>
        <v>191.73</v>
      </c>
      <c r="AG24" s="140">
        <f>Ops!AG27</f>
        <v>178.94800000000001</v>
      </c>
      <c r="AH24" s="140">
        <f>Ops!AH27</f>
        <v>178.94800000000001</v>
      </c>
      <c r="AI24" s="140">
        <f>Ops!AI27</f>
        <v>191.73</v>
      </c>
      <c r="AJ24" s="140">
        <f>Ops!AJ27</f>
        <v>204.512</v>
      </c>
      <c r="AK24" s="140">
        <f>Ops!AK27</f>
        <v>230.07599999999999</v>
      </c>
      <c r="AL24" s="140">
        <f>Ops!AL27</f>
        <v>255.64</v>
      </c>
      <c r="AM24" s="140">
        <f>Ops!AM27</f>
        <v>255.64</v>
      </c>
      <c r="AN24" s="140">
        <f>Ops!AN27</f>
        <v>271.61750000000001</v>
      </c>
      <c r="AO24" s="140">
        <f>Ops!AO27</f>
        <v>271.61750000000001</v>
      </c>
      <c r="AP24" s="140">
        <f>Ops!AP27</f>
        <v>258.03662500000002</v>
      </c>
      <c r="AQ24" s="140">
        <f>Ops!AQ27</f>
        <v>217.29400000000001</v>
      </c>
      <c r="AR24" s="140">
        <f>Ops!AR27</f>
        <v>203.71312499999999</v>
      </c>
      <c r="AS24" s="140">
        <f>Ops!AS27</f>
        <v>190.13225</v>
      </c>
      <c r="AT24" s="140">
        <f>Ops!AT27</f>
        <v>190.13225</v>
      </c>
      <c r="AU24" s="140">
        <f>Ops!AU27</f>
        <v>203.71312499999999</v>
      </c>
      <c r="AV24" s="140">
        <f>Ops!AV27</f>
        <v>217.29400000000001</v>
      </c>
      <c r="AW24" s="140">
        <f>Ops!AW27</f>
        <v>244.45574999999999</v>
      </c>
      <c r="AX24" s="140">
        <f>Ops!AX27</f>
        <v>271.61750000000001</v>
      </c>
      <c r="AY24" s="140">
        <f>Ops!AY27</f>
        <v>271.61750000000001</v>
      </c>
      <c r="AZ24" s="140">
        <f>Ops!AZ27</f>
        <v>293.98599999999999</v>
      </c>
      <c r="BA24" s="140">
        <f>Ops!BA27</f>
        <v>293.98599999999999</v>
      </c>
      <c r="BB24" s="140">
        <f>Ops!BB27</f>
        <v>279.2867</v>
      </c>
      <c r="BC24" s="140">
        <f>Ops!BC27</f>
        <v>235.18879999999999</v>
      </c>
      <c r="BD24" s="140">
        <f>Ops!BD27</f>
        <v>220.48949999999999</v>
      </c>
      <c r="BE24" s="140">
        <f>Ops!BE27</f>
        <v>205.7902</v>
      </c>
      <c r="BF24" s="140">
        <f>Ops!BF27</f>
        <v>205.7902</v>
      </c>
      <c r="BG24" s="140">
        <f>Ops!BG27</f>
        <v>220.48949999999999</v>
      </c>
      <c r="BH24" s="140">
        <f>Ops!BH27</f>
        <v>235.18879999999999</v>
      </c>
      <c r="BI24" s="140">
        <f>Ops!BI27</f>
        <v>264.5874</v>
      </c>
      <c r="BJ24" s="140">
        <f>Ops!BJ27</f>
        <v>293.98599999999999</v>
      </c>
      <c r="BK24" s="140">
        <f>Ops!BK27</f>
        <v>293.98599999999999</v>
      </c>
      <c r="BL24" s="140">
        <f>Ops!BL27</f>
        <v>293.98599999999999</v>
      </c>
      <c r="BM24" s="140">
        <f>Ops!BM27</f>
        <v>293.98599999999999</v>
      </c>
      <c r="BN24" s="140">
        <f>Ops!BN27</f>
        <v>279.2867</v>
      </c>
      <c r="BO24" s="140">
        <f>Ops!BO27</f>
        <v>235.18879999999999</v>
      </c>
      <c r="BP24" s="140">
        <f>Ops!BP27</f>
        <v>220.48949999999999</v>
      </c>
      <c r="BQ24" s="140">
        <f>Ops!BQ27</f>
        <v>205.7902</v>
      </c>
      <c r="BR24" s="140">
        <f>Ops!BR27</f>
        <v>205.7902</v>
      </c>
      <c r="BS24" s="140">
        <f>Ops!BS27</f>
        <v>220.48949999999999</v>
      </c>
      <c r="BT24" s="140">
        <f>Ops!BT27</f>
        <v>235.18879999999999</v>
      </c>
      <c r="BU24" s="140">
        <f>Ops!BU27</f>
        <v>264.5874</v>
      </c>
      <c r="BV24" s="140">
        <f>Ops!BV27</f>
        <v>293.98599999999999</v>
      </c>
      <c r="BW24" s="140">
        <f>Ops!BW27</f>
        <v>293.98599999999999</v>
      </c>
      <c r="BX24" s="140">
        <f>Ops!BX27</f>
        <v>293.98599999999999</v>
      </c>
      <c r="BY24" s="140">
        <f>Ops!BY27</f>
        <v>293.98599999999999</v>
      </c>
      <c r="BZ24" s="140">
        <f>Ops!BZ27</f>
        <v>279.2867</v>
      </c>
      <c r="CA24" s="140">
        <f>Ops!CA27</f>
        <v>235.18879999999999</v>
      </c>
      <c r="CB24" s="140">
        <f>Ops!CB27</f>
        <v>220.48949999999999</v>
      </c>
      <c r="CC24" s="140">
        <f>Ops!CC27</f>
        <v>205.7902</v>
      </c>
      <c r="CD24" s="140">
        <f>Ops!CD27</f>
        <v>205.7902</v>
      </c>
      <c r="CE24" s="140">
        <f>Ops!CE27</f>
        <v>220.48949999999999</v>
      </c>
      <c r="CF24" s="140">
        <f>Ops!CF27</f>
        <v>235.18879999999999</v>
      </c>
      <c r="CG24" s="140">
        <f>Ops!CG27</f>
        <v>264.5874</v>
      </c>
      <c r="CH24" s="140">
        <f>Ops!CH27</f>
        <v>293.98599999999999</v>
      </c>
      <c r="CI24" s="140">
        <f>Ops!CI27</f>
        <v>293.98599999999999</v>
      </c>
      <c r="CJ24" s="140">
        <f>Ops!CJ27</f>
        <v>0</v>
      </c>
      <c r="CK24" s="140">
        <f>Ops!CK27</f>
        <v>0</v>
      </c>
      <c r="CL24" s="140">
        <f>Ops!CL27</f>
        <v>0</v>
      </c>
      <c r="CM24" s="140">
        <f>Ops!CM27</f>
        <v>0</v>
      </c>
      <c r="CN24" s="140">
        <f>Ops!CN27</f>
        <v>0</v>
      </c>
      <c r="CO24" s="140">
        <f>Ops!CO27</f>
        <v>0</v>
      </c>
      <c r="CP24" s="140">
        <f>Ops!CP27</f>
        <v>0</v>
      </c>
      <c r="CQ24" s="140">
        <f>Ops!CQ27</f>
        <v>0</v>
      </c>
      <c r="CR24" s="140">
        <f>Ops!CR27</f>
        <v>0</v>
      </c>
      <c r="CS24" s="140">
        <f>Ops!CS27</f>
        <v>0</v>
      </c>
      <c r="CT24" s="140">
        <f>Ops!CT27</f>
        <v>0</v>
      </c>
      <c r="CU24" s="140">
        <f>Ops!CU27</f>
        <v>0</v>
      </c>
      <c r="CV24" s="140">
        <f>Ops!CV27</f>
        <v>0</v>
      </c>
      <c r="CW24" s="140">
        <f>Ops!CW27</f>
        <v>0</v>
      </c>
      <c r="CX24" s="140">
        <f>Ops!CX27</f>
        <v>0</v>
      </c>
      <c r="CY24" s="140">
        <f>Ops!CY27</f>
        <v>0</v>
      </c>
      <c r="CZ24" s="140">
        <f>Ops!CZ27</f>
        <v>0</v>
      </c>
      <c r="DA24" s="140">
        <f>Ops!DA27</f>
        <v>0</v>
      </c>
      <c r="DB24" s="140">
        <f>Ops!DB27</f>
        <v>0</v>
      </c>
      <c r="DC24" s="140">
        <f>Ops!DC27</f>
        <v>0</v>
      </c>
      <c r="DD24" s="140">
        <f>Ops!DD27</f>
        <v>0</v>
      </c>
      <c r="DE24" s="140">
        <f>Ops!DE27</f>
        <v>0</v>
      </c>
      <c r="DF24" s="140">
        <f>Ops!DF27</f>
        <v>0</v>
      </c>
      <c r="DG24" s="140">
        <f>Ops!DG27</f>
        <v>0</v>
      </c>
      <c r="DH24" s="140">
        <f>Ops!DH27</f>
        <v>0</v>
      </c>
      <c r="DI24" s="140">
        <f>Ops!DI27</f>
        <v>0</v>
      </c>
      <c r="DJ24" s="140">
        <f>Ops!DJ27</f>
        <v>0</v>
      </c>
      <c r="DK24" s="140">
        <f>Ops!DK27</f>
        <v>0</v>
      </c>
      <c r="DL24" s="140">
        <f>Ops!DL27</f>
        <v>0</v>
      </c>
      <c r="DM24" s="140">
        <f>Ops!DM27</f>
        <v>0</v>
      </c>
      <c r="DN24" s="140">
        <f>Ops!DN27</f>
        <v>0</v>
      </c>
      <c r="DO24" s="140">
        <f>Ops!DO27</f>
        <v>0</v>
      </c>
      <c r="DP24" s="140">
        <f>Ops!DP27</f>
        <v>0</v>
      </c>
      <c r="DQ24" s="140">
        <f>Ops!DQ27</f>
        <v>0</v>
      </c>
      <c r="DR24" s="140">
        <f>Ops!DR27</f>
        <v>0</v>
      </c>
      <c r="DS24" s="140">
        <f>Ops!DS27</f>
        <v>0</v>
      </c>
      <c r="DT24" s="140">
        <f>Ops!DT27</f>
        <v>0</v>
      </c>
      <c r="DU24" s="140">
        <f>Ops!DU27</f>
        <v>0</v>
      </c>
      <c r="DV24" s="140">
        <f>Ops!DV27</f>
        <v>0</v>
      </c>
      <c r="DW24" s="140">
        <f>Ops!DW27</f>
        <v>0</v>
      </c>
      <c r="DX24" s="140">
        <f>Ops!DX27</f>
        <v>0</v>
      </c>
      <c r="DY24" s="140">
        <f>Ops!DY27</f>
        <v>0</v>
      </c>
    </row>
    <row r="25" spans="1:129">
      <c r="C25" s="42" t="s">
        <v>355</v>
      </c>
      <c r="I25" s="199">
        <f>SUM(J25:DY25)</f>
        <v>-1704.677298286382</v>
      </c>
      <c r="J25" s="140">
        <f>-Ops!J47</f>
        <v>0</v>
      </c>
      <c r="K25" s="140">
        <f>-Ops!K47</f>
        <v>0</v>
      </c>
      <c r="L25" s="140">
        <f>-Ops!L47</f>
        <v>0</v>
      </c>
      <c r="M25" s="140">
        <f>-Ops!M47</f>
        <v>0</v>
      </c>
      <c r="N25" s="140">
        <f>-Ops!N47</f>
        <v>0</v>
      </c>
      <c r="O25" s="140">
        <f>-Ops!O47</f>
        <v>0</v>
      </c>
      <c r="P25" s="140">
        <f>-Ops!P47</f>
        <v>-22.528469522852053</v>
      </c>
      <c r="Q25" s="140">
        <f>-Ops!Q47</f>
        <v>-22.554214891719024</v>
      </c>
      <c r="R25" s="140">
        <f>-Ops!R47</f>
        <v>-22.582753013331018</v>
      </c>
      <c r="S25" s="140">
        <f>-Ops!S47</f>
        <v>-22.610404931085913</v>
      </c>
      <c r="T25" s="140">
        <f>-Ops!T47</f>
        <v>-22.639014150636125</v>
      </c>
      <c r="U25" s="140">
        <f>-Ops!U47</f>
        <v>-22.666734958501127</v>
      </c>
      <c r="V25" s="140">
        <f>-Ops!V47</f>
        <v>-22.695415453118127</v>
      </c>
      <c r="W25" s="140">
        <f>-Ops!W47</f>
        <v>-22.724132237512762</v>
      </c>
      <c r="X25" s="140">
        <f>-Ops!X47</f>
        <v>-22.751957269975019</v>
      </c>
      <c r="Y25" s="140">
        <f>-Ops!Y47</f>
        <v>-22.780745597416193</v>
      </c>
      <c r="Z25" s="140">
        <f>-Ops!Z47</f>
        <v>-22.808639951274781</v>
      </c>
      <c r="AA25" s="140">
        <f>-Ops!AA47</f>
        <v>-22.837499999999984</v>
      </c>
      <c r="AB25" s="140">
        <f>-Ops!AB47</f>
        <v>-22.871174625701961</v>
      </c>
      <c r="AC25" s="140">
        <f>-Ops!AC47</f>
        <v>-22.902721645879584</v>
      </c>
      <c r="AD25" s="140">
        <f>-Ops!AD47</f>
        <v>-22.936492442988794</v>
      </c>
      <c r="AE25" s="140">
        <f>-Ops!AE47</f>
        <v>-22.969221271336039</v>
      </c>
      <c r="AF25" s="140">
        <f>-Ops!AF47</f>
        <v>-23.003090124274326</v>
      </c>
      <c r="AG25" s="140">
        <f>-Ops!AG47</f>
        <v>-23.035913983022773</v>
      </c>
      <c r="AH25" s="140">
        <f>-Ops!AH47</f>
        <v>-23.069881176501973</v>
      </c>
      <c r="AI25" s="140">
        <f>-Ops!AI47</f>
        <v>-23.103898455696619</v>
      </c>
      <c r="AJ25" s="140">
        <f>-Ops!AJ47</f>
        <v>-23.136866161137547</v>
      </c>
      <c r="AK25" s="140">
        <f>-Ops!AK47</f>
        <v>-23.17098221183894</v>
      </c>
      <c r="AL25" s="140">
        <f>-Ops!AL47</f>
        <v>-23.204045641277126</v>
      </c>
      <c r="AM25" s="140">
        <f>-Ops!AM47</f>
        <v>-23.238260750275121</v>
      </c>
      <c r="AN25" s="140">
        <f>-Ops!AN47</f>
        <v>-23.272526310547935</v>
      </c>
      <c r="AO25" s="140">
        <f>-Ops!AO47</f>
        <v>-23.3035192746825</v>
      </c>
      <c r="AP25" s="140">
        <f>-Ops!AP47</f>
        <v>-23.337881060741118</v>
      </c>
      <c r="AQ25" s="140">
        <f>-Ops!AQ47</f>
        <v>-23.371182643584437</v>
      </c>
      <c r="AR25" s="140">
        <f>-Ops!AR47</f>
        <v>-23.405644201449142</v>
      </c>
      <c r="AS25" s="140">
        <f>-Ops!AS47</f>
        <v>-23.439042477725689</v>
      </c>
      <c r="AT25" s="140">
        <f>-Ops!AT47</f>
        <v>-23.473604097090774</v>
      </c>
      <c r="AU25" s="140">
        <f>-Ops!AU47</f>
        <v>-23.508216678671328</v>
      </c>
      <c r="AV25" s="140">
        <f>-Ops!AV47</f>
        <v>-23.541761318957477</v>
      </c>
      <c r="AW25" s="140">
        <f>-Ops!AW47</f>
        <v>-23.57647440054614</v>
      </c>
      <c r="AX25" s="140">
        <f>-Ops!AX47</f>
        <v>-23.610116439999494</v>
      </c>
      <c r="AY25" s="140">
        <f>-Ops!AY47</f>
        <v>-23.644930313404949</v>
      </c>
      <c r="AZ25" s="140">
        <f>-Ops!AZ47</f>
        <v>-23.679795520982537</v>
      </c>
      <c r="BA25" s="140">
        <f>-Ops!BA47</f>
        <v>-23.711330861989456</v>
      </c>
      <c r="BB25" s="140">
        <f>-Ops!BB47</f>
        <v>-23.746293979304106</v>
      </c>
      <c r="BC25" s="140">
        <f>-Ops!BC47</f>
        <v>-23.780178339847183</v>
      </c>
      <c r="BD25" s="140">
        <f>-Ops!BD47</f>
        <v>-23.815242974974524</v>
      </c>
      <c r="BE25" s="140">
        <f>-Ops!BE47</f>
        <v>-23.849225721085908</v>
      </c>
      <c r="BF25" s="140">
        <f>-Ops!BF47</f>
        <v>-23.88439216878988</v>
      </c>
      <c r="BG25" s="140">
        <f>-Ops!BG47</f>
        <v>-23.919610470548097</v>
      </c>
      <c r="BH25" s="140">
        <f>-Ops!BH47</f>
        <v>-23.95374214203925</v>
      </c>
      <c r="BI25" s="140">
        <f>-Ops!BI47</f>
        <v>-23.989062702555721</v>
      </c>
      <c r="BJ25" s="140">
        <f>-Ops!BJ47</f>
        <v>-24.023293477699507</v>
      </c>
      <c r="BK25" s="140">
        <f>-Ops!BK47</f>
        <v>-24.058716593889557</v>
      </c>
      <c r="BL25" s="140">
        <f>-Ops!BL47</f>
        <v>-24.094191942599757</v>
      </c>
      <c r="BM25" s="140">
        <f>-Ops!BM47</f>
        <v>-24.126279152074293</v>
      </c>
      <c r="BN25" s="140">
        <f>-Ops!BN47</f>
        <v>-24.161854123941943</v>
      </c>
      <c r="BO25" s="140">
        <f>-Ops!BO47</f>
        <v>-24.196331460794525</v>
      </c>
      <c r="BP25" s="140">
        <f>-Ops!BP47</f>
        <v>-24.232009727036591</v>
      </c>
      <c r="BQ25" s="140">
        <f>-Ops!BQ47</f>
        <v>-24.266587171204925</v>
      </c>
      <c r="BR25" s="140">
        <f>-Ops!BR47</f>
        <v>-24.302369031743723</v>
      </c>
      <c r="BS25" s="140">
        <f>-Ops!BS47</f>
        <v>-24.338203653782706</v>
      </c>
      <c r="BT25" s="140">
        <f>-Ops!BT47</f>
        <v>-24.372932629524961</v>
      </c>
      <c r="BU25" s="140">
        <f>-Ops!BU47</f>
        <v>-24.408871299850468</v>
      </c>
      <c r="BV25" s="140">
        <f>-Ops!BV47</f>
        <v>-24.443701113559275</v>
      </c>
      <c r="BW25" s="140">
        <f>-Ops!BW47</f>
        <v>-24.479744134282647</v>
      </c>
      <c r="BX25" s="140">
        <f>-Ops!BX47</f>
        <v>-24.515840301595276</v>
      </c>
      <c r="BY25" s="140">
        <f>-Ops!BY47</f>
        <v>-24.549655867316012</v>
      </c>
      <c r="BZ25" s="140">
        <f>-Ops!BZ47</f>
        <v>-24.5858551217197</v>
      </c>
      <c r="CA25" s="140">
        <f>-Ops!CA47</f>
        <v>-24.620937479410138</v>
      </c>
      <c r="CB25" s="140">
        <f>-Ops!CB47</f>
        <v>-24.657241840835464</v>
      </c>
      <c r="CC25" s="140">
        <f>-Ops!CC47</f>
        <v>-24.692426062561218</v>
      </c>
      <c r="CD25" s="140">
        <f>-Ops!CD47</f>
        <v>-24.728835836193639</v>
      </c>
      <c r="CE25" s="140">
        <f>-Ops!CE47</f>
        <v>-24.765299297204237</v>
      </c>
      <c r="CF25" s="140">
        <f>-Ops!CF47</f>
        <v>-24.800637709635041</v>
      </c>
      <c r="CG25" s="140">
        <f>-Ops!CG47</f>
        <v>-24.837207044809304</v>
      </c>
      <c r="CH25" s="140">
        <f>-Ops!CH47</f>
        <v>-24.872648064747949</v>
      </c>
      <c r="CI25" s="140">
        <f>-Ops!CI47</f>
        <v>-24.909323581498789</v>
      </c>
      <c r="CJ25" s="140">
        <f>-Ops!CJ47</f>
        <v>0</v>
      </c>
      <c r="CK25" s="140">
        <f>-Ops!CK47</f>
        <v>0</v>
      </c>
      <c r="CL25" s="140">
        <f>-Ops!CL47</f>
        <v>0</v>
      </c>
      <c r="CM25" s="140">
        <f>-Ops!CM47</f>
        <v>0</v>
      </c>
      <c r="CN25" s="140">
        <f>-Ops!CN47</f>
        <v>0</v>
      </c>
      <c r="CO25" s="140">
        <f>-Ops!CO47</f>
        <v>0</v>
      </c>
      <c r="CP25" s="140">
        <f>-Ops!CP47</f>
        <v>0</v>
      </c>
      <c r="CQ25" s="140">
        <f>-Ops!CQ47</f>
        <v>0</v>
      </c>
      <c r="CR25" s="140">
        <f>-Ops!CR47</f>
        <v>0</v>
      </c>
      <c r="CS25" s="140">
        <f>-Ops!CS47</f>
        <v>0</v>
      </c>
      <c r="CT25" s="140">
        <f>-Ops!CT47</f>
        <v>0</v>
      </c>
      <c r="CU25" s="140">
        <f>-Ops!CU47</f>
        <v>0</v>
      </c>
      <c r="CV25" s="140">
        <f>-Ops!CV47</f>
        <v>0</v>
      </c>
      <c r="CW25" s="140">
        <f>-Ops!CW47</f>
        <v>0</v>
      </c>
      <c r="CX25" s="140">
        <f>-Ops!CX47</f>
        <v>0</v>
      </c>
      <c r="CY25" s="140">
        <f>-Ops!CY47</f>
        <v>0</v>
      </c>
      <c r="CZ25" s="140">
        <f>-Ops!CZ47</f>
        <v>0</v>
      </c>
      <c r="DA25" s="140">
        <f>-Ops!DA47</f>
        <v>0</v>
      </c>
      <c r="DB25" s="140">
        <f>-Ops!DB47</f>
        <v>0</v>
      </c>
      <c r="DC25" s="140">
        <f>-Ops!DC47</f>
        <v>0</v>
      </c>
      <c r="DD25" s="140">
        <f>-Ops!DD47</f>
        <v>0</v>
      </c>
      <c r="DE25" s="140">
        <f>-Ops!DE47</f>
        <v>0</v>
      </c>
      <c r="DF25" s="140">
        <f>-Ops!DF47</f>
        <v>0</v>
      </c>
      <c r="DG25" s="140">
        <f>-Ops!DG47</f>
        <v>0</v>
      </c>
      <c r="DH25" s="140">
        <f>-Ops!DH47</f>
        <v>0</v>
      </c>
      <c r="DI25" s="140">
        <f>-Ops!DI47</f>
        <v>0</v>
      </c>
      <c r="DJ25" s="140">
        <f>-Ops!DJ47</f>
        <v>0</v>
      </c>
      <c r="DK25" s="140">
        <f>-Ops!DK47</f>
        <v>0</v>
      </c>
      <c r="DL25" s="140">
        <f>-Ops!DL47</f>
        <v>0</v>
      </c>
      <c r="DM25" s="140">
        <f>-Ops!DM47</f>
        <v>0</v>
      </c>
      <c r="DN25" s="140">
        <f>-Ops!DN47</f>
        <v>0</v>
      </c>
      <c r="DO25" s="140">
        <f>-Ops!DO47</f>
        <v>0</v>
      </c>
      <c r="DP25" s="140">
        <f>-Ops!DP47</f>
        <v>0</v>
      </c>
      <c r="DQ25" s="140">
        <f>-Ops!DQ47</f>
        <v>0</v>
      </c>
      <c r="DR25" s="140">
        <f>-Ops!DR47</f>
        <v>0</v>
      </c>
      <c r="DS25" s="140">
        <f>-Ops!DS47</f>
        <v>0</v>
      </c>
      <c r="DT25" s="140">
        <f>-Ops!DT47</f>
        <v>0</v>
      </c>
      <c r="DU25" s="140">
        <f>-Ops!DU47</f>
        <v>0</v>
      </c>
      <c r="DV25" s="140">
        <f>-Ops!DV47</f>
        <v>0</v>
      </c>
      <c r="DW25" s="140">
        <f>-Ops!DW47</f>
        <v>0</v>
      </c>
      <c r="DX25" s="140">
        <f>-Ops!DX47</f>
        <v>0</v>
      </c>
      <c r="DY25" s="140">
        <f>-Ops!DY47</f>
        <v>0</v>
      </c>
    </row>
    <row r="26" spans="1:129">
      <c r="C26" s="42" t="s">
        <v>356</v>
      </c>
      <c r="I26" s="199">
        <f>SUM(J26:DY26)</f>
        <v>-7610.1960419536445</v>
      </c>
      <c r="J26" s="140">
        <f>-Ops!J66</f>
        <v>0</v>
      </c>
      <c r="K26" s="140">
        <f>-Ops!K66</f>
        <v>0</v>
      </c>
      <c r="L26" s="140">
        <f>-Ops!L66</f>
        <v>0</v>
      </c>
      <c r="M26" s="140">
        <f>-Ops!M66</f>
        <v>0</v>
      </c>
      <c r="N26" s="140">
        <f>-Ops!N66</f>
        <v>0</v>
      </c>
      <c r="O26" s="140">
        <f>-Ops!O66</f>
        <v>0</v>
      </c>
      <c r="P26" s="140">
        <f>-Ops!P66</f>
        <v>-101.47949096568706</v>
      </c>
      <c r="Q26" s="140">
        <f>-Ops!Q66</f>
        <v>-101.59546097974834</v>
      </c>
      <c r="R26" s="140">
        <f>-Ops!R66</f>
        <v>-96.637810401122096</v>
      </c>
      <c r="S26" s="140">
        <f>-Ops!S66</f>
        <v>-81.478855209661205</v>
      </c>
      <c r="T26" s="140">
        <f>-Ops!T66</f>
        <v>-76.483079431155318</v>
      </c>
      <c r="U26" s="140">
        <f>-Ops!U66</f>
        <v>-71.471615334397825</v>
      </c>
      <c r="V26" s="140">
        <f>-Ops!V66</f>
        <v>-71.562049235999424</v>
      </c>
      <c r="W26" s="140">
        <f>-Ops!W66</f>
        <v>-76.770640247907181</v>
      </c>
      <c r="X26" s="140">
        <f>-Ops!X66</f>
        <v>-81.988953218081974</v>
      </c>
      <c r="Y26" s="140">
        <f>-Ops!Y66</f>
        <v>-92.354281689205123</v>
      </c>
      <c r="Z26" s="140">
        <f>-Ops!Z66</f>
        <v>-102.74151866051726</v>
      </c>
      <c r="AA26" s="140">
        <f>-Ops!AA66</f>
        <v>-102.87151874999992</v>
      </c>
      <c r="AB26" s="140">
        <f>-Ops!AB66</f>
        <v>-109.89141984157277</v>
      </c>
      <c r="AC26" s="140">
        <f>-Ops!AC66</f>
        <v>-110.04299696412221</v>
      </c>
      <c r="AD26" s="140">
        <f>-Ops!AD66</f>
        <v>-104.69499594556893</v>
      </c>
      <c r="AE26" s="140">
        <f>-Ops!AE66</f>
        <v>-88.290011491612333</v>
      </c>
      <c r="AF26" s="140">
        <f>-Ops!AF66</f>
        <v>-82.893935571834987</v>
      </c>
      <c r="AG26" s="140">
        <f>-Ops!AG66</f>
        <v>-77.47807165393948</v>
      </c>
      <c r="AH26" s="140">
        <f>-Ops!AH66</f>
        <v>-77.592315553799679</v>
      </c>
      <c r="AI26" s="140">
        <f>-Ops!AI66</f>
        <v>-83.257208474948357</v>
      </c>
      <c r="AJ26" s="140">
        <f>-Ops!AJ66</f>
        <v>-88.93441162482695</v>
      </c>
      <c r="AK26" s="140">
        <f>-Ops!AK66</f>
        <v>-100.19874179829937</v>
      </c>
      <c r="AL26" s="140">
        <f>-Ops!AL66</f>
        <v>-111.49079849720835</v>
      </c>
      <c r="AM26" s="140">
        <f>-Ops!AM66</f>
        <v>-111.65519525292189</v>
      </c>
      <c r="AN26" s="140">
        <f>-Ops!AN66</f>
        <v>-118.80857406797826</v>
      </c>
      <c r="AO26" s="140">
        <f>-Ops!AO66</f>
        <v>-118.96679624918161</v>
      </c>
      <c r="AP26" s="140">
        <f>-Ops!AP66</f>
        <v>-113.18510577303</v>
      </c>
      <c r="AQ26" s="140">
        <f>-Ops!AQ66</f>
        <v>-95.449779611010328</v>
      </c>
      <c r="AR26" s="140">
        <f>-Ops!AR66</f>
        <v>-89.616115659613513</v>
      </c>
      <c r="AS26" s="140">
        <f>-Ops!AS66</f>
        <v>-83.761059027126208</v>
      </c>
      <c r="AT26" s="140">
        <f>-Ops!AT66</f>
        <v>-83.884567393240687</v>
      </c>
      <c r="AU26" s="140">
        <f>-Ops!AU66</f>
        <v>-90.00884772471376</v>
      </c>
      <c r="AV26" s="140">
        <f>-Ops!AV66</f>
        <v>-96.146436567527843</v>
      </c>
      <c r="AW26" s="140">
        <f>-Ops!AW66</f>
        <v>-108.32423351600531</v>
      </c>
      <c r="AX26" s="140">
        <f>-Ops!AX66</f>
        <v>-120.53200543784141</v>
      </c>
      <c r="AY26" s="140">
        <f>-Ops!AY66</f>
        <v>-120.70973374296358</v>
      </c>
      <c r="AZ26" s="140">
        <f>-Ops!AZ66</f>
        <v>-130.84318374709943</v>
      </c>
      <c r="BA26" s="140">
        <f>-Ops!BA66</f>
        <v>-131.01743290453996</v>
      </c>
      <c r="BB26" s="140">
        <f>-Ops!BB66</f>
        <v>-124.65009119309819</v>
      </c>
      <c r="BC26" s="140">
        <f>-Ops!BC66</f>
        <v>-105.11828081631391</v>
      </c>
      <c r="BD26" s="140">
        <f>-Ops!BD66</f>
        <v>-98.693701022310918</v>
      </c>
      <c r="BE26" s="140">
        <f>-Ops!BE66</f>
        <v>-92.245561594462217</v>
      </c>
      <c r="BF26" s="140">
        <f>-Ops!BF66</f>
        <v>-92.38158063154431</v>
      </c>
      <c r="BG26" s="140">
        <f>-Ops!BG66</f>
        <v>-99.126214535417191</v>
      </c>
      <c r="BH26" s="140">
        <f>-Ops!BH66</f>
        <v>-105.88550502454457</v>
      </c>
      <c r="BI26" s="140">
        <f>-Ops!BI66</f>
        <v>-119.29684116980313</v>
      </c>
      <c r="BJ26" s="140">
        <f>-Ops!BJ66</f>
        <v>-132.7411885768982</v>
      </c>
      <c r="BK26" s="140">
        <f>-Ops!BK66</f>
        <v>-132.93691971386863</v>
      </c>
      <c r="BL26" s="140">
        <f>-Ops!BL66</f>
        <v>-133.13293946267382</v>
      </c>
      <c r="BM26" s="140">
        <f>-Ops!BM66</f>
        <v>-133.31023798036955</v>
      </c>
      <c r="BN26" s="140">
        <f>-Ops!BN66</f>
        <v>-126.83146778897749</v>
      </c>
      <c r="BO26" s="140">
        <f>-Ops!BO66</f>
        <v>-106.95785073059949</v>
      </c>
      <c r="BP26" s="140">
        <f>-Ops!BP66</f>
        <v>-100.42084079020142</v>
      </c>
      <c r="BQ26" s="140">
        <f>-Ops!BQ66</f>
        <v>-93.859858922365376</v>
      </c>
      <c r="BR26" s="140">
        <f>-Ops!BR66</f>
        <v>-93.99825829259639</v>
      </c>
      <c r="BS26" s="140">
        <f>-Ops!BS66</f>
        <v>-100.86092328978707</v>
      </c>
      <c r="BT26" s="140">
        <f>-Ops!BT66</f>
        <v>-107.73850136247421</v>
      </c>
      <c r="BU26" s="140">
        <f>-Ops!BU66</f>
        <v>-121.38453589027479</v>
      </c>
      <c r="BV26" s="140">
        <f>-Ops!BV66</f>
        <v>-135.06415937699404</v>
      </c>
      <c r="BW26" s="140">
        <f>-Ops!BW66</f>
        <v>-135.26331580886148</v>
      </c>
      <c r="BX26" s="140">
        <f>-Ops!BX66</f>
        <v>-135.46276590327074</v>
      </c>
      <c r="BY26" s="140">
        <f>-Ops!BY66</f>
        <v>-135.64961448797197</v>
      </c>
      <c r="BZ26" s="140">
        <f>-Ops!BZ66</f>
        <v>-129.05715248255638</v>
      </c>
      <c r="CA26" s="140">
        <f>-Ops!CA66</f>
        <v>-108.83478596898425</v>
      </c>
      <c r="CB26" s="140">
        <f>-Ops!CB66</f>
        <v>-102.18306220227988</v>
      </c>
      <c r="CC26" s="140">
        <f>-Ops!CC66</f>
        <v>-95.506945840042263</v>
      </c>
      <c r="CD26" s="140">
        <f>-Ops!CD66</f>
        <v>-95.647773892723279</v>
      </c>
      <c r="CE26" s="140">
        <f>-Ops!CE66</f>
        <v>-102.63086742951597</v>
      </c>
      <c r="CF26" s="140">
        <f>-Ops!CF66</f>
        <v>-109.62913574187408</v>
      </c>
      <c r="CG26" s="140">
        <f>-Ops!CG66</f>
        <v>-123.51463584321124</v>
      </c>
      <c r="CH26" s="140">
        <f>-Ops!CH66</f>
        <v>-137.43431433472608</v>
      </c>
      <c r="CI26" s="140">
        <f>-Ops!CI66</f>
        <v>-137.63696563604319</v>
      </c>
      <c r="CJ26" s="140">
        <f>-Ops!CJ66</f>
        <v>0</v>
      </c>
      <c r="CK26" s="140">
        <f>-Ops!CK66</f>
        <v>0</v>
      </c>
      <c r="CL26" s="140">
        <f>-Ops!CL66</f>
        <v>0</v>
      </c>
      <c r="CM26" s="140">
        <f>-Ops!CM66</f>
        <v>0</v>
      </c>
      <c r="CN26" s="140">
        <f>-Ops!CN66</f>
        <v>0</v>
      </c>
      <c r="CO26" s="140">
        <f>-Ops!CO66</f>
        <v>0</v>
      </c>
      <c r="CP26" s="140">
        <f>-Ops!CP66</f>
        <v>0</v>
      </c>
      <c r="CQ26" s="140">
        <f>-Ops!CQ66</f>
        <v>0</v>
      </c>
      <c r="CR26" s="140">
        <f>-Ops!CR66</f>
        <v>0</v>
      </c>
      <c r="CS26" s="140">
        <f>-Ops!CS66</f>
        <v>0</v>
      </c>
      <c r="CT26" s="140">
        <f>-Ops!CT66</f>
        <v>0</v>
      </c>
      <c r="CU26" s="140">
        <f>-Ops!CU66</f>
        <v>0</v>
      </c>
      <c r="CV26" s="140">
        <f>-Ops!CV66</f>
        <v>0</v>
      </c>
      <c r="CW26" s="140">
        <f>-Ops!CW66</f>
        <v>0</v>
      </c>
      <c r="CX26" s="140">
        <f>-Ops!CX66</f>
        <v>0</v>
      </c>
      <c r="CY26" s="140">
        <f>-Ops!CY66</f>
        <v>0</v>
      </c>
      <c r="CZ26" s="140">
        <f>-Ops!CZ66</f>
        <v>0</v>
      </c>
      <c r="DA26" s="140">
        <f>-Ops!DA66</f>
        <v>0</v>
      </c>
      <c r="DB26" s="140">
        <f>-Ops!DB66</f>
        <v>0</v>
      </c>
      <c r="DC26" s="140">
        <f>-Ops!DC66</f>
        <v>0</v>
      </c>
      <c r="DD26" s="140">
        <f>-Ops!DD66</f>
        <v>0</v>
      </c>
      <c r="DE26" s="140">
        <f>-Ops!DE66</f>
        <v>0</v>
      </c>
      <c r="DF26" s="140">
        <f>-Ops!DF66</f>
        <v>0</v>
      </c>
      <c r="DG26" s="140">
        <f>-Ops!DG66</f>
        <v>0</v>
      </c>
      <c r="DH26" s="140">
        <f>-Ops!DH66</f>
        <v>0</v>
      </c>
      <c r="DI26" s="140">
        <f>-Ops!DI66</f>
        <v>0</v>
      </c>
      <c r="DJ26" s="140">
        <f>-Ops!DJ66</f>
        <v>0</v>
      </c>
      <c r="DK26" s="140">
        <f>-Ops!DK66</f>
        <v>0</v>
      </c>
      <c r="DL26" s="140">
        <f>-Ops!DL66</f>
        <v>0</v>
      </c>
      <c r="DM26" s="140">
        <f>-Ops!DM66</f>
        <v>0</v>
      </c>
      <c r="DN26" s="140">
        <f>-Ops!DN66</f>
        <v>0</v>
      </c>
      <c r="DO26" s="140">
        <f>-Ops!DO66</f>
        <v>0</v>
      </c>
      <c r="DP26" s="140">
        <f>-Ops!DP66</f>
        <v>0</v>
      </c>
      <c r="DQ26" s="140">
        <f>-Ops!DQ66</f>
        <v>0</v>
      </c>
      <c r="DR26" s="140">
        <f>-Ops!DR66</f>
        <v>0</v>
      </c>
      <c r="DS26" s="140">
        <f>-Ops!DS66</f>
        <v>0</v>
      </c>
      <c r="DT26" s="140">
        <f>-Ops!DT66</f>
        <v>0</v>
      </c>
      <c r="DU26" s="140">
        <f>-Ops!DU66</f>
        <v>0</v>
      </c>
      <c r="DV26" s="140">
        <f>-Ops!DV66</f>
        <v>0</v>
      </c>
      <c r="DW26" s="140">
        <f>-Ops!DW66</f>
        <v>0</v>
      </c>
      <c r="DX26" s="140">
        <f>-Ops!DX66</f>
        <v>0</v>
      </c>
      <c r="DY26" s="140">
        <f>-Ops!DY66</f>
        <v>0</v>
      </c>
    </row>
    <row r="27" spans="1:129">
      <c r="C27" s="180" t="s">
        <v>349</v>
      </c>
      <c r="I27" s="199">
        <f>SUM(J27:DY27)</f>
        <v>7751.0139597599709</v>
      </c>
      <c r="J27" s="208">
        <f>SUM(J24:J26)</f>
        <v>0</v>
      </c>
      <c r="K27" s="208">
        <f t="shared" ref="K27:BV27" si="0">SUM(K24:K26)</f>
        <v>0</v>
      </c>
      <c r="L27" s="208">
        <f t="shared" si="0"/>
        <v>0</v>
      </c>
      <c r="M27" s="208">
        <f t="shared" si="0"/>
        <v>0</v>
      </c>
      <c r="N27" s="208">
        <f t="shared" si="0"/>
        <v>0</v>
      </c>
      <c r="O27" s="208">
        <f t="shared" si="0"/>
        <v>0</v>
      </c>
      <c r="P27" s="208">
        <f t="shared" si="0"/>
        <v>115.65453951146088</v>
      </c>
      <c r="Q27" s="208">
        <f t="shared" si="0"/>
        <v>115.51282412853263</v>
      </c>
      <c r="R27" s="208">
        <f t="shared" si="0"/>
        <v>108.45881158554687</v>
      </c>
      <c r="S27" s="208">
        <f t="shared" si="0"/>
        <v>87.640739859252861</v>
      </c>
      <c r="T27" s="208">
        <f t="shared" si="0"/>
        <v>80.624781418208556</v>
      </c>
      <c r="U27" s="208">
        <f t="shared" si="0"/>
        <v>73.625399707101025</v>
      </c>
      <c r="V27" s="208">
        <f t="shared" si="0"/>
        <v>73.506285310882433</v>
      </c>
      <c r="W27" s="208">
        <f t="shared" si="0"/>
        <v>80.252102514580031</v>
      </c>
      <c r="X27" s="208">
        <f t="shared" si="0"/>
        <v>86.989089511943007</v>
      </c>
      <c r="Y27" s="208">
        <f t="shared" si="0"/>
        <v>100.56122271337867</v>
      </c>
      <c r="Z27" s="208">
        <f t="shared" si="0"/>
        <v>114.11234138820795</v>
      </c>
      <c r="AA27" s="208">
        <f t="shared" si="0"/>
        <v>113.9534812500001</v>
      </c>
      <c r="AB27" s="208">
        <f t="shared" si="0"/>
        <v>122.87740553272525</v>
      </c>
      <c r="AC27" s="208">
        <f t="shared" si="0"/>
        <v>122.6942813899982</v>
      </c>
      <c r="AD27" s="208">
        <f t="shared" si="0"/>
        <v>115.22651161144228</v>
      </c>
      <c r="AE27" s="208">
        <f t="shared" si="0"/>
        <v>93.252767237051629</v>
      </c>
      <c r="AF27" s="208">
        <f t="shared" si="0"/>
        <v>85.832974303890666</v>
      </c>
      <c r="AG27" s="208">
        <f t="shared" si="0"/>
        <v>78.434014363037761</v>
      </c>
      <c r="AH27" s="208">
        <f t="shared" si="0"/>
        <v>78.285803269698349</v>
      </c>
      <c r="AI27" s="208">
        <f t="shared" si="0"/>
        <v>85.368893069355011</v>
      </c>
      <c r="AJ27" s="208">
        <f t="shared" si="0"/>
        <v>92.440722214035489</v>
      </c>
      <c r="AK27" s="208">
        <f t="shared" si="0"/>
        <v>106.70627598986168</v>
      </c>
      <c r="AL27" s="208">
        <f t="shared" si="0"/>
        <v>120.94515586151451</v>
      </c>
      <c r="AM27" s="208">
        <f t="shared" si="0"/>
        <v>120.74654399680298</v>
      </c>
      <c r="AN27" s="208">
        <f t="shared" si="0"/>
        <v>129.53639962147383</v>
      </c>
      <c r="AO27" s="208">
        <f t="shared" si="0"/>
        <v>129.34718447613588</v>
      </c>
      <c r="AP27" s="208">
        <f t="shared" si="0"/>
        <v>121.51363816622889</v>
      </c>
      <c r="AQ27" s="208">
        <f t="shared" si="0"/>
        <v>98.47303774540525</v>
      </c>
      <c r="AR27" s="208">
        <f t="shared" si="0"/>
        <v>90.691365138937329</v>
      </c>
      <c r="AS27" s="208">
        <f t="shared" si="0"/>
        <v>82.932148495148112</v>
      </c>
      <c r="AT27" s="208">
        <f t="shared" si="0"/>
        <v>82.774078509668541</v>
      </c>
      <c r="AU27" s="208">
        <f t="shared" si="0"/>
        <v>90.196060596614913</v>
      </c>
      <c r="AV27" s="208">
        <f t="shared" si="0"/>
        <v>97.605802113514699</v>
      </c>
      <c r="AW27" s="208">
        <f t="shared" si="0"/>
        <v>112.55504208344854</v>
      </c>
      <c r="AX27" s="208">
        <f t="shared" si="0"/>
        <v>127.4753781221591</v>
      </c>
      <c r="AY27" s="208">
        <f t="shared" si="0"/>
        <v>127.26283594363147</v>
      </c>
      <c r="AZ27" s="208">
        <f t="shared" si="0"/>
        <v>139.46302073191799</v>
      </c>
      <c r="BA27" s="208">
        <f t="shared" si="0"/>
        <v>139.25723623347059</v>
      </c>
      <c r="BB27" s="208">
        <f t="shared" si="0"/>
        <v>130.89031482759771</v>
      </c>
      <c r="BC27" s="208">
        <f t="shared" si="0"/>
        <v>106.29034084383888</v>
      </c>
      <c r="BD27" s="208">
        <f t="shared" si="0"/>
        <v>97.98055600271455</v>
      </c>
      <c r="BE27" s="208">
        <f t="shared" si="0"/>
        <v>89.695412684451881</v>
      </c>
      <c r="BF27" s="208">
        <f t="shared" si="0"/>
        <v>89.524227199665816</v>
      </c>
      <c r="BG27" s="208">
        <f t="shared" si="0"/>
        <v>97.443674994034708</v>
      </c>
      <c r="BH27" s="208">
        <f t="shared" si="0"/>
        <v>105.34955283341615</v>
      </c>
      <c r="BI27" s="208">
        <f t="shared" si="0"/>
        <v>121.30149612764116</v>
      </c>
      <c r="BJ27" s="208">
        <f t="shared" si="0"/>
        <v>137.2215179454023</v>
      </c>
      <c r="BK27" s="208">
        <f t="shared" si="0"/>
        <v>136.99036369224177</v>
      </c>
      <c r="BL27" s="208">
        <f t="shared" si="0"/>
        <v>136.75886859472641</v>
      </c>
      <c r="BM27" s="208">
        <f t="shared" si="0"/>
        <v>136.54948286755615</v>
      </c>
      <c r="BN27" s="208">
        <f t="shared" si="0"/>
        <v>128.29337808708055</v>
      </c>
      <c r="BO27" s="208">
        <f t="shared" si="0"/>
        <v>104.03461780860596</v>
      </c>
      <c r="BP27" s="208">
        <f t="shared" si="0"/>
        <v>95.83664948276197</v>
      </c>
      <c r="BQ27" s="208">
        <f t="shared" si="0"/>
        <v>87.663753906429704</v>
      </c>
      <c r="BR27" s="208">
        <f t="shared" si="0"/>
        <v>87.489572675659886</v>
      </c>
      <c r="BS27" s="208">
        <f t="shared" si="0"/>
        <v>95.290373056430226</v>
      </c>
      <c r="BT27" s="208">
        <f t="shared" si="0"/>
        <v>103.07736600800081</v>
      </c>
      <c r="BU27" s="208">
        <f t="shared" si="0"/>
        <v>118.79399280987475</v>
      </c>
      <c r="BV27" s="208">
        <f t="shared" si="0"/>
        <v>134.47813950944669</v>
      </c>
      <c r="BW27" s="208">
        <f t="shared" ref="BW27:DY27" si="1">SUM(BW24:BW26)</f>
        <v>134.24294005685584</v>
      </c>
      <c r="BX27" s="208">
        <f t="shared" si="1"/>
        <v>134.00739379513396</v>
      </c>
      <c r="BY27" s="208">
        <f t="shared" si="1"/>
        <v>133.78672964471201</v>
      </c>
      <c r="BZ27" s="208">
        <f t="shared" si="1"/>
        <v>125.64369239572392</v>
      </c>
      <c r="CA27" s="208">
        <f t="shared" si="1"/>
        <v>101.73307655160559</v>
      </c>
      <c r="CB27" s="208">
        <f t="shared" si="1"/>
        <v>93.64919595688464</v>
      </c>
      <c r="CC27" s="208">
        <f t="shared" si="1"/>
        <v>85.590828097396511</v>
      </c>
      <c r="CD27" s="208">
        <f t="shared" si="1"/>
        <v>85.413590271083081</v>
      </c>
      <c r="CE27" s="208">
        <f t="shared" si="1"/>
        <v>93.093333273279796</v>
      </c>
      <c r="CF27" s="208">
        <f t="shared" si="1"/>
        <v>100.75902654849088</v>
      </c>
      <c r="CG27" s="208">
        <f t="shared" si="1"/>
        <v>116.23555711197946</v>
      </c>
      <c r="CH27" s="208">
        <f t="shared" si="1"/>
        <v>131.67903760052593</v>
      </c>
      <c r="CI27" s="208">
        <f t="shared" si="1"/>
        <v>131.43971078245804</v>
      </c>
      <c r="CJ27" s="208">
        <f t="shared" si="1"/>
        <v>0</v>
      </c>
      <c r="CK27" s="208">
        <f t="shared" si="1"/>
        <v>0</v>
      </c>
      <c r="CL27" s="208">
        <f t="shared" si="1"/>
        <v>0</v>
      </c>
      <c r="CM27" s="208">
        <f t="shared" si="1"/>
        <v>0</v>
      </c>
      <c r="CN27" s="208">
        <f t="shared" si="1"/>
        <v>0</v>
      </c>
      <c r="CO27" s="208">
        <f t="shared" si="1"/>
        <v>0</v>
      </c>
      <c r="CP27" s="208">
        <f t="shared" si="1"/>
        <v>0</v>
      </c>
      <c r="CQ27" s="208">
        <f t="shared" si="1"/>
        <v>0</v>
      </c>
      <c r="CR27" s="208">
        <f t="shared" si="1"/>
        <v>0</v>
      </c>
      <c r="CS27" s="208">
        <f t="shared" si="1"/>
        <v>0</v>
      </c>
      <c r="CT27" s="208">
        <f t="shared" si="1"/>
        <v>0</v>
      </c>
      <c r="CU27" s="208">
        <f t="shared" si="1"/>
        <v>0</v>
      </c>
      <c r="CV27" s="208">
        <f t="shared" si="1"/>
        <v>0</v>
      </c>
      <c r="CW27" s="208">
        <f t="shared" si="1"/>
        <v>0</v>
      </c>
      <c r="CX27" s="208">
        <f t="shared" si="1"/>
        <v>0</v>
      </c>
      <c r="CY27" s="208">
        <f t="shared" si="1"/>
        <v>0</v>
      </c>
      <c r="CZ27" s="208">
        <f t="shared" si="1"/>
        <v>0</v>
      </c>
      <c r="DA27" s="208">
        <f t="shared" si="1"/>
        <v>0</v>
      </c>
      <c r="DB27" s="208">
        <f t="shared" si="1"/>
        <v>0</v>
      </c>
      <c r="DC27" s="208">
        <f t="shared" si="1"/>
        <v>0</v>
      </c>
      <c r="DD27" s="208">
        <f t="shared" si="1"/>
        <v>0</v>
      </c>
      <c r="DE27" s="208">
        <f t="shared" si="1"/>
        <v>0</v>
      </c>
      <c r="DF27" s="208">
        <f t="shared" si="1"/>
        <v>0</v>
      </c>
      <c r="DG27" s="208">
        <f t="shared" si="1"/>
        <v>0</v>
      </c>
      <c r="DH27" s="208">
        <f t="shared" si="1"/>
        <v>0</v>
      </c>
      <c r="DI27" s="208">
        <f t="shared" si="1"/>
        <v>0</v>
      </c>
      <c r="DJ27" s="208">
        <f t="shared" si="1"/>
        <v>0</v>
      </c>
      <c r="DK27" s="208">
        <f t="shared" si="1"/>
        <v>0</v>
      </c>
      <c r="DL27" s="208">
        <f t="shared" si="1"/>
        <v>0</v>
      </c>
      <c r="DM27" s="208">
        <f t="shared" si="1"/>
        <v>0</v>
      </c>
      <c r="DN27" s="208">
        <f t="shared" si="1"/>
        <v>0</v>
      </c>
      <c r="DO27" s="208">
        <f t="shared" si="1"/>
        <v>0</v>
      </c>
      <c r="DP27" s="208">
        <f t="shared" si="1"/>
        <v>0</v>
      </c>
      <c r="DQ27" s="208">
        <f t="shared" si="1"/>
        <v>0</v>
      </c>
      <c r="DR27" s="208">
        <f t="shared" si="1"/>
        <v>0</v>
      </c>
      <c r="DS27" s="208">
        <f t="shared" si="1"/>
        <v>0</v>
      </c>
      <c r="DT27" s="208">
        <f t="shared" si="1"/>
        <v>0</v>
      </c>
      <c r="DU27" s="208">
        <f t="shared" si="1"/>
        <v>0</v>
      </c>
      <c r="DV27" s="208">
        <f t="shared" si="1"/>
        <v>0</v>
      </c>
      <c r="DW27" s="208">
        <f t="shared" si="1"/>
        <v>0</v>
      </c>
      <c r="DX27" s="208">
        <f t="shared" si="1"/>
        <v>0</v>
      </c>
      <c r="DY27" s="208">
        <f t="shared" si="1"/>
        <v>0</v>
      </c>
    </row>
    <row r="28" spans="1:129">
      <c r="C28" s="42"/>
    </row>
    <row r="29" spans="1:129">
      <c r="C29" s="42" t="s">
        <v>219</v>
      </c>
      <c r="I29" s="199">
        <f>SUM(J29:DY29)</f>
        <v>-1987.3797821073199</v>
      </c>
      <c r="J29" s="140">
        <f>('Afa+St+WC'!J24+'Afa+St+WC'!J30)*SUM(J6:J7)</f>
        <v>0</v>
      </c>
      <c r="K29" s="140">
        <f>('Afa+St+WC'!K24+'Afa+St+WC'!K30)*SUM(K6:K7)</f>
        <v>0</v>
      </c>
      <c r="L29" s="140">
        <f>('Afa+St+WC'!L24+'Afa+St+WC'!L30)*SUM(L6:L7)</f>
        <v>0</v>
      </c>
      <c r="M29" s="140">
        <f>('Afa+St+WC'!M24+'Afa+St+WC'!M30)*SUM(M6:M7)</f>
        <v>0</v>
      </c>
      <c r="N29" s="140">
        <f>('Afa+St+WC'!N24+'Afa+St+WC'!N30)*SUM(N6:N7)</f>
        <v>0</v>
      </c>
      <c r="O29" s="140">
        <f>('Afa+St+WC'!O24+'Afa+St+WC'!O30)*SUM(O6:O7)</f>
        <v>0</v>
      </c>
      <c r="P29" s="140">
        <f>('Afa+St+WC'!P24+'Afa+St+WC'!P30)*SUM(P6:P7)</f>
        <v>-27.6024969737128</v>
      </c>
      <c r="Q29" s="140">
        <f>('Afa+St+WC'!Q24+'Afa+St+WC'!Q30)*SUM(Q6:Q7)</f>
        <v>-27.6024969737128</v>
      </c>
      <c r="R29" s="140">
        <f>('Afa+St+WC'!R24+'Afa+St+WC'!R30)*SUM(R6:R7)</f>
        <v>-27.6024969737128</v>
      </c>
      <c r="S29" s="140">
        <f>('Afa+St+WC'!S24+'Afa+St+WC'!S30)*SUM(S6:S7)</f>
        <v>-27.6024969737128</v>
      </c>
      <c r="T29" s="140">
        <f>('Afa+St+WC'!T24+'Afa+St+WC'!T30)*SUM(T6:T7)</f>
        <v>-27.6024969737128</v>
      </c>
      <c r="U29" s="140">
        <f>('Afa+St+WC'!U24+'Afa+St+WC'!U30)*SUM(U6:U7)</f>
        <v>-27.6024969737128</v>
      </c>
      <c r="V29" s="140">
        <f>('Afa+St+WC'!V24+'Afa+St+WC'!V30)*SUM(V6:V7)</f>
        <v>-27.6024969737128</v>
      </c>
      <c r="W29" s="140">
        <f>('Afa+St+WC'!W24+'Afa+St+WC'!W30)*SUM(W6:W7)</f>
        <v>-27.6024969737128</v>
      </c>
      <c r="X29" s="140">
        <f>('Afa+St+WC'!X24+'Afa+St+WC'!X30)*SUM(X6:X7)</f>
        <v>-27.6024969737128</v>
      </c>
      <c r="Y29" s="140">
        <f>('Afa+St+WC'!Y24+'Afa+St+WC'!Y30)*SUM(Y6:Y7)</f>
        <v>-27.6024969737128</v>
      </c>
      <c r="Z29" s="140">
        <f>('Afa+St+WC'!Z24+'Afa+St+WC'!Z30)*SUM(Z6:Z7)</f>
        <v>-27.6024969737128</v>
      </c>
      <c r="AA29" s="140">
        <f>('Afa+St+WC'!AA24+'Afa+St+WC'!AA30)*SUM(AA6:AA7)</f>
        <v>-27.6024969737128</v>
      </c>
      <c r="AB29" s="140">
        <f>('Afa+St+WC'!AB24+'Afa+St+WC'!AB30)*SUM(AB6:AB7)</f>
        <v>-27.6024969737128</v>
      </c>
      <c r="AC29" s="140">
        <f>('Afa+St+WC'!AC24+'Afa+St+WC'!AC30)*SUM(AC6:AC7)</f>
        <v>-27.6024969737128</v>
      </c>
      <c r="AD29" s="140">
        <f>('Afa+St+WC'!AD24+'Afa+St+WC'!AD30)*SUM(AD6:AD7)</f>
        <v>-27.6024969737128</v>
      </c>
      <c r="AE29" s="140">
        <f>('Afa+St+WC'!AE24+'Afa+St+WC'!AE30)*SUM(AE6:AE7)</f>
        <v>-27.6024969737128</v>
      </c>
      <c r="AF29" s="140">
        <f>('Afa+St+WC'!AF24+'Afa+St+WC'!AF30)*SUM(AF6:AF7)</f>
        <v>-27.6024969737128</v>
      </c>
      <c r="AG29" s="140">
        <f>('Afa+St+WC'!AG24+'Afa+St+WC'!AG30)*SUM(AG6:AG7)</f>
        <v>-27.6024969737128</v>
      </c>
      <c r="AH29" s="140">
        <f>('Afa+St+WC'!AH24+'Afa+St+WC'!AH30)*SUM(AH6:AH7)</f>
        <v>-27.6024969737128</v>
      </c>
      <c r="AI29" s="140">
        <f>('Afa+St+WC'!AI24+'Afa+St+WC'!AI30)*SUM(AI6:AI7)</f>
        <v>-27.6024969737128</v>
      </c>
      <c r="AJ29" s="140">
        <f>('Afa+St+WC'!AJ24+'Afa+St+WC'!AJ30)*SUM(AJ6:AJ7)</f>
        <v>-27.6024969737128</v>
      </c>
      <c r="AK29" s="140">
        <f>('Afa+St+WC'!AK24+'Afa+St+WC'!AK30)*SUM(AK6:AK7)</f>
        <v>-27.6024969737128</v>
      </c>
      <c r="AL29" s="140">
        <f>('Afa+St+WC'!AL24+'Afa+St+WC'!AL30)*SUM(AL6:AL7)</f>
        <v>-27.6024969737128</v>
      </c>
      <c r="AM29" s="140">
        <f>('Afa+St+WC'!AM24+'Afa+St+WC'!AM30)*SUM(AM6:AM7)</f>
        <v>-27.6024969737128</v>
      </c>
      <c r="AN29" s="140">
        <f>('Afa+St+WC'!AN24+'Afa+St+WC'!AN30)*SUM(AN6:AN7)</f>
        <v>-27.6024969737128</v>
      </c>
      <c r="AO29" s="140">
        <f>('Afa+St+WC'!AO24+'Afa+St+WC'!AO30)*SUM(AO6:AO7)</f>
        <v>-27.6024969737128</v>
      </c>
      <c r="AP29" s="140">
        <f>('Afa+St+WC'!AP24+'Afa+St+WC'!AP30)*SUM(AP6:AP7)</f>
        <v>-27.6024969737128</v>
      </c>
      <c r="AQ29" s="140">
        <f>('Afa+St+WC'!AQ24+'Afa+St+WC'!AQ30)*SUM(AQ6:AQ7)</f>
        <v>-27.6024969737128</v>
      </c>
      <c r="AR29" s="140">
        <f>('Afa+St+WC'!AR24+'Afa+St+WC'!AR30)*SUM(AR6:AR7)</f>
        <v>-27.6024969737128</v>
      </c>
      <c r="AS29" s="140">
        <f>('Afa+St+WC'!AS24+'Afa+St+WC'!AS30)*SUM(AS6:AS7)</f>
        <v>-27.6024969737128</v>
      </c>
      <c r="AT29" s="140">
        <f>('Afa+St+WC'!AT24+'Afa+St+WC'!AT30)*SUM(AT6:AT7)</f>
        <v>-27.6024969737128</v>
      </c>
      <c r="AU29" s="140">
        <f>('Afa+St+WC'!AU24+'Afa+St+WC'!AU30)*SUM(AU6:AU7)</f>
        <v>-27.6024969737128</v>
      </c>
      <c r="AV29" s="140">
        <f>('Afa+St+WC'!AV24+'Afa+St+WC'!AV30)*SUM(AV6:AV7)</f>
        <v>-27.6024969737128</v>
      </c>
      <c r="AW29" s="140">
        <f>('Afa+St+WC'!AW24+'Afa+St+WC'!AW30)*SUM(AW6:AW7)</f>
        <v>-27.6024969737128</v>
      </c>
      <c r="AX29" s="140">
        <f>('Afa+St+WC'!AX24+'Afa+St+WC'!AX30)*SUM(AX6:AX7)</f>
        <v>-27.6024969737128</v>
      </c>
      <c r="AY29" s="140">
        <f>('Afa+St+WC'!AY24+'Afa+St+WC'!AY30)*SUM(AY6:AY7)</f>
        <v>-27.6024969737128</v>
      </c>
      <c r="AZ29" s="140">
        <f>('Afa+St+WC'!AZ24+'Afa+St+WC'!AZ30)*SUM(AZ6:AZ7)</f>
        <v>-27.6024969737128</v>
      </c>
      <c r="BA29" s="140">
        <f>('Afa+St+WC'!BA24+'Afa+St+WC'!BA30)*SUM(BA6:BA7)</f>
        <v>-27.6024969737128</v>
      </c>
      <c r="BB29" s="140">
        <f>('Afa+St+WC'!BB24+'Afa+St+WC'!BB30)*SUM(BB6:BB7)</f>
        <v>-27.6024969737128</v>
      </c>
      <c r="BC29" s="140">
        <f>('Afa+St+WC'!BC24+'Afa+St+WC'!BC30)*SUM(BC6:BC7)</f>
        <v>-27.6024969737128</v>
      </c>
      <c r="BD29" s="140">
        <f>('Afa+St+WC'!BD24+'Afa+St+WC'!BD30)*SUM(BD6:BD7)</f>
        <v>-27.6024969737128</v>
      </c>
      <c r="BE29" s="140">
        <f>('Afa+St+WC'!BE24+'Afa+St+WC'!BE30)*SUM(BE6:BE7)</f>
        <v>-27.6024969737128</v>
      </c>
      <c r="BF29" s="140">
        <f>('Afa+St+WC'!BF24+'Afa+St+WC'!BF30)*SUM(BF6:BF7)</f>
        <v>-27.6024969737128</v>
      </c>
      <c r="BG29" s="140">
        <f>('Afa+St+WC'!BG24+'Afa+St+WC'!BG30)*SUM(BG6:BG7)</f>
        <v>-27.6024969737128</v>
      </c>
      <c r="BH29" s="140">
        <f>('Afa+St+WC'!BH24+'Afa+St+WC'!BH30)*SUM(BH6:BH7)</f>
        <v>-27.6024969737128</v>
      </c>
      <c r="BI29" s="140">
        <f>('Afa+St+WC'!BI24+'Afa+St+WC'!BI30)*SUM(BI6:BI7)</f>
        <v>-27.6024969737128</v>
      </c>
      <c r="BJ29" s="140">
        <f>('Afa+St+WC'!BJ24+'Afa+St+WC'!BJ30)*SUM(BJ6:BJ7)</f>
        <v>-27.6024969737128</v>
      </c>
      <c r="BK29" s="140">
        <f>('Afa+St+WC'!BK24+'Afa+St+WC'!BK30)*SUM(BK6:BK7)</f>
        <v>-27.6024969737128</v>
      </c>
      <c r="BL29" s="140">
        <f>('Afa+St+WC'!BL24+'Afa+St+WC'!BL30)*SUM(BL6:BL7)</f>
        <v>-27.6024969737128</v>
      </c>
      <c r="BM29" s="140">
        <f>('Afa+St+WC'!BM24+'Afa+St+WC'!BM30)*SUM(BM6:BM7)</f>
        <v>-27.6024969737128</v>
      </c>
      <c r="BN29" s="140">
        <f>('Afa+St+WC'!BN24+'Afa+St+WC'!BN30)*SUM(BN6:BN7)</f>
        <v>-27.6024969737128</v>
      </c>
      <c r="BO29" s="140">
        <f>('Afa+St+WC'!BO24+'Afa+St+WC'!BO30)*SUM(BO6:BO7)</f>
        <v>-27.6024969737128</v>
      </c>
      <c r="BP29" s="140">
        <f>('Afa+St+WC'!BP24+'Afa+St+WC'!BP30)*SUM(BP6:BP7)</f>
        <v>-27.6024969737128</v>
      </c>
      <c r="BQ29" s="140">
        <f>('Afa+St+WC'!BQ24+'Afa+St+WC'!BQ30)*SUM(BQ6:BQ7)</f>
        <v>-27.6024969737128</v>
      </c>
      <c r="BR29" s="140">
        <f>('Afa+St+WC'!BR24+'Afa+St+WC'!BR30)*SUM(BR6:BR7)</f>
        <v>-27.6024969737128</v>
      </c>
      <c r="BS29" s="140">
        <f>('Afa+St+WC'!BS24+'Afa+St+WC'!BS30)*SUM(BS6:BS7)</f>
        <v>-27.6024969737128</v>
      </c>
      <c r="BT29" s="140">
        <f>('Afa+St+WC'!BT24+'Afa+St+WC'!BT30)*SUM(BT6:BT7)</f>
        <v>-27.6024969737128</v>
      </c>
      <c r="BU29" s="140">
        <f>('Afa+St+WC'!BU24+'Afa+St+WC'!BU30)*SUM(BU6:BU7)</f>
        <v>-27.6024969737128</v>
      </c>
      <c r="BV29" s="140">
        <f>('Afa+St+WC'!BV24+'Afa+St+WC'!BV30)*SUM(BV6:BV7)</f>
        <v>-27.6024969737128</v>
      </c>
      <c r="BW29" s="140">
        <f>('Afa+St+WC'!BW24+'Afa+St+WC'!BW30)*SUM(BW6:BW7)</f>
        <v>-27.6024969737128</v>
      </c>
      <c r="BX29" s="140">
        <f>('Afa+St+WC'!BX24+'Afa+St+WC'!BX30)*SUM(BX6:BX7)</f>
        <v>-27.6024969737128</v>
      </c>
      <c r="BY29" s="140">
        <f>('Afa+St+WC'!BY24+'Afa+St+WC'!BY30)*SUM(BY6:BY7)</f>
        <v>-27.6024969737128</v>
      </c>
      <c r="BZ29" s="140">
        <f>('Afa+St+WC'!BZ24+'Afa+St+WC'!BZ30)*SUM(BZ6:BZ7)</f>
        <v>-27.6024969737128</v>
      </c>
      <c r="CA29" s="140">
        <f>('Afa+St+WC'!CA24+'Afa+St+WC'!CA30)*SUM(CA6:CA7)</f>
        <v>-27.6024969737128</v>
      </c>
      <c r="CB29" s="140">
        <f>('Afa+St+WC'!CB24+'Afa+St+WC'!CB30)*SUM(CB6:CB7)</f>
        <v>-27.6024969737128</v>
      </c>
      <c r="CC29" s="140">
        <f>('Afa+St+WC'!CC24+'Afa+St+WC'!CC30)*SUM(CC6:CC7)</f>
        <v>-27.6024969737128</v>
      </c>
      <c r="CD29" s="140">
        <f>('Afa+St+WC'!CD24+'Afa+St+WC'!CD30)*SUM(CD6:CD7)</f>
        <v>-27.6024969737128</v>
      </c>
      <c r="CE29" s="140">
        <f>('Afa+St+WC'!CE24+'Afa+St+WC'!CE30)*SUM(CE6:CE7)</f>
        <v>-27.6024969737128</v>
      </c>
      <c r="CF29" s="140">
        <f>('Afa+St+WC'!CF24+'Afa+St+WC'!CF30)*SUM(CF6:CF7)</f>
        <v>-27.6024969737128</v>
      </c>
      <c r="CG29" s="140">
        <f>('Afa+St+WC'!CG24+'Afa+St+WC'!CG30)*SUM(CG6:CG7)</f>
        <v>-27.6024969737128</v>
      </c>
      <c r="CH29" s="140">
        <f>('Afa+St+WC'!CH24+'Afa+St+WC'!CH30)*SUM(CH6:CH7)</f>
        <v>-27.6024969737128</v>
      </c>
      <c r="CI29" s="140">
        <f>('Afa+St+WC'!CI24+'Afa+St+WC'!CI30)*SUM(CI6:CI7)</f>
        <v>-27.6024969737128</v>
      </c>
      <c r="CJ29" s="140">
        <f>('Afa+St+WC'!CJ24+'Afa+St+WC'!CJ30)*SUM(CJ6:CJ7)</f>
        <v>0</v>
      </c>
      <c r="CK29" s="140">
        <f>('Afa+St+WC'!CK24+'Afa+St+WC'!CK30)*SUM(CK6:CK7)</f>
        <v>0</v>
      </c>
      <c r="CL29" s="140">
        <f>('Afa+St+WC'!CL24+'Afa+St+WC'!CL30)*SUM(CL6:CL7)</f>
        <v>0</v>
      </c>
      <c r="CM29" s="140">
        <f>('Afa+St+WC'!CM24+'Afa+St+WC'!CM30)*SUM(CM6:CM7)</f>
        <v>0</v>
      </c>
      <c r="CN29" s="140">
        <f>('Afa+St+WC'!CN24+'Afa+St+WC'!CN30)*SUM(CN6:CN7)</f>
        <v>0</v>
      </c>
      <c r="CO29" s="140">
        <f>('Afa+St+WC'!CO24+'Afa+St+WC'!CO30)*SUM(CO6:CO7)</f>
        <v>0</v>
      </c>
      <c r="CP29" s="140">
        <f>('Afa+St+WC'!CP24+'Afa+St+WC'!CP30)*SUM(CP6:CP7)</f>
        <v>0</v>
      </c>
      <c r="CQ29" s="140">
        <f>('Afa+St+WC'!CQ24+'Afa+St+WC'!CQ30)*SUM(CQ6:CQ7)</f>
        <v>0</v>
      </c>
      <c r="CR29" s="140">
        <f>('Afa+St+WC'!CR24+'Afa+St+WC'!CR30)*SUM(CR6:CR7)</f>
        <v>0</v>
      </c>
      <c r="CS29" s="140">
        <f>('Afa+St+WC'!CS24+'Afa+St+WC'!CS30)*SUM(CS6:CS7)</f>
        <v>0</v>
      </c>
      <c r="CT29" s="140">
        <f>('Afa+St+WC'!CT24+'Afa+St+WC'!CT30)*SUM(CT6:CT7)</f>
        <v>0</v>
      </c>
      <c r="CU29" s="140">
        <f>('Afa+St+WC'!CU24+'Afa+St+WC'!CU30)*SUM(CU6:CU7)</f>
        <v>0</v>
      </c>
      <c r="CV29" s="140">
        <f>('Afa+St+WC'!CV24+'Afa+St+WC'!CV30)*SUM(CV6:CV7)</f>
        <v>0</v>
      </c>
      <c r="CW29" s="140">
        <f>('Afa+St+WC'!CW24+'Afa+St+WC'!CW30)*SUM(CW6:CW7)</f>
        <v>0</v>
      </c>
      <c r="CX29" s="140">
        <f>('Afa+St+WC'!CX24+'Afa+St+WC'!CX30)*SUM(CX6:CX7)</f>
        <v>0</v>
      </c>
      <c r="CY29" s="140">
        <f>('Afa+St+WC'!CY24+'Afa+St+WC'!CY30)*SUM(CY6:CY7)</f>
        <v>0</v>
      </c>
      <c r="CZ29" s="140">
        <f>('Afa+St+WC'!CZ24+'Afa+St+WC'!CZ30)*SUM(CZ6:CZ7)</f>
        <v>0</v>
      </c>
      <c r="DA29" s="140">
        <f>('Afa+St+WC'!DA24+'Afa+St+WC'!DA30)*SUM(DA6:DA7)</f>
        <v>0</v>
      </c>
      <c r="DB29" s="140">
        <f>('Afa+St+WC'!DB24+'Afa+St+WC'!DB30)*SUM(DB6:DB7)</f>
        <v>0</v>
      </c>
      <c r="DC29" s="140">
        <f>('Afa+St+WC'!DC24+'Afa+St+WC'!DC30)*SUM(DC6:DC7)</f>
        <v>0</v>
      </c>
      <c r="DD29" s="140">
        <f>('Afa+St+WC'!DD24+'Afa+St+WC'!DD30)*SUM(DD6:DD7)</f>
        <v>0</v>
      </c>
      <c r="DE29" s="140">
        <f>('Afa+St+WC'!DE24+'Afa+St+WC'!DE30)*SUM(DE6:DE7)</f>
        <v>0</v>
      </c>
      <c r="DF29" s="140">
        <f>('Afa+St+WC'!DF24+'Afa+St+WC'!DF30)*SUM(DF6:DF7)</f>
        <v>0</v>
      </c>
      <c r="DG29" s="140">
        <f>('Afa+St+WC'!DG24+'Afa+St+WC'!DG30)*SUM(DG6:DG7)</f>
        <v>0</v>
      </c>
      <c r="DH29" s="140">
        <f>('Afa+St+WC'!DH24+'Afa+St+WC'!DH30)*SUM(DH6:DH7)</f>
        <v>0</v>
      </c>
      <c r="DI29" s="140">
        <f>('Afa+St+WC'!DI24+'Afa+St+WC'!DI30)*SUM(DI6:DI7)</f>
        <v>0</v>
      </c>
      <c r="DJ29" s="140">
        <f>('Afa+St+WC'!DJ24+'Afa+St+WC'!DJ30)*SUM(DJ6:DJ7)</f>
        <v>0</v>
      </c>
      <c r="DK29" s="140">
        <f>('Afa+St+WC'!DK24+'Afa+St+WC'!DK30)*SUM(DK6:DK7)</f>
        <v>0</v>
      </c>
      <c r="DL29" s="140">
        <f>('Afa+St+WC'!DL24+'Afa+St+WC'!DL30)*SUM(DL6:DL7)</f>
        <v>0</v>
      </c>
      <c r="DM29" s="140">
        <f>('Afa+St+WC'!DM24+'Afa+St+WC'!DM30)*SUM(DM6:DM7)</f>
        <v>0</v>
      </c>
      <c r="DN29" s="140">
        <f>('Afa+St+WC'!DN24+'Afa+St+WC'!DN30)*SUM(DN6:DN7)</f>
        <v>0</v>
      </c>
      <c r="DO29" s="140">
        <f>('Afa+St+WC'!DO24+'Afa+St+WC'!DO30)*SUM(DO6:DO7)</f>
        <v>0</v>
      </c>
      <c r="DP29" s="140">
        <f>('Afa+St+WC'!DP24+'Afa+St+WC'!DP30)*SUM(DP6:DP7)</f>
        <v>0</v>
      </c>
      <c r="DQ29" s="140">
        <f>('Afa+St+WC'!DQ24+'Afa+St+WC'!DQ30)*SUM(DQ6:DQ7)</f>
        <v>0</v>
      </c>
      <c r="DR29" s="140">
        <f>('Afa+St+WC'!DR24+'Afa+St+WC'!DR30)*SUM(DR6:DR7)</f>
        <v>0</v>
      </c>
      <c r="DS29" s="140">
        <f>('Afa+St+WC'!DS24+'Afa+St+WC'!DS30)*SUM(DS6:DS7)</f>
        <v>0</v>
      </c>
      <c r="DT29" s="140">
        <f>('Afa+St+WC'!DT24+'Afa+St+WC'!DT30)*SUM(DT6:DT7)</f>
        <v>0</v>
      </c>
      <c r="DU29" s="140">
        <f>('Afa+St+WC'!DU24+'Afa+St+WC'!DU30)*SUM(DU6:DU7)</f>
        <v>0</v>
      </c>
      <c r="DV29" s="140">
        <f>('Afa+St+WC'!DV24+'Afa+St+WC'!DV30)*SUM(DV6:DV7)</f>
        <v>0</v>
      </c>
      <c r="DW29" s="140">
        <f>('Afa+St+WC'!DW24+'Afa+St+WC'!DW30)*SUM(DW6:DW7)</f>
        <v>0</v>
      </c>
      <c r="DX29" s="140">
        <f>('Afa+St+WC'!DX24+'Afa+St+WC'!DX30)*SUM(DX6:DX7)</f>
        <v>0</v>
      </c>
      <c r="DY29" s="140">
        <f>('Afa+St+WC'!DY24+'Afa+St+WC'!DY30)*SUM(DY6:DY7)</f>
        <v>0</v>
      </c>
    </row>
    <row r="30" spans="1:129">
      <c r="C30" s="180" t="s">
        <v>350</v>
      </c>
      <c r="I30" s="199">
        <f>SUM(J30:DY30)</f>
        <v>5763.634177652646</v>
      </c>
      <c r="J30" s="208">
        <f>J27+J29</f>
        <v>0</v>
      </c>
      <c r="K30" s="208">
        <f t="shared" ref="K30:BV30" si="2">K27+K29</f>
        <v>0</v>
      </c>
      <c r="L30" s="208">
        <f t="shared" si="2"/>
        <v>0</v>
      </c>
      <c r="M30" s="208">
        <f t="shared" si="2"/>
        <v>0</v>
      </c>
      <c r="N30" s="208">
        <f t="shared" si="2"/>
        <v>0</v>
      </c>
      <c r="O30" s="208">
        <f t="shared" si="2"/>
        <v>0</v>
      </c>
      <c r="P30" s="208">
        <f t="shared" si="2"/>
        <v>88.052042537748079</v>
      </c>
      <c r="Q30" s="208">
        <f t="shared" si="2"/>
        <v>87.910327154819825</v>
      </c>
      <c r="R30" s="208">
        <f t="shared" si="2"/>
        <v>80.856314611834065</v>
      </c>
      <c r="S30" s="208">
        <f t="shared" si="2"/>
        <v>60.038242885540058</v>
      </c>
      <c r="T30" s="208">
        <f t="shared" si="2"/>
        <v>53.022284444495753</v>
      </c>
      <c r="U30" s="208">
        <f t="shared" si="2"/>
        <v>46.022902733388221</v>
      </c>
      <c r="V30" s="208">
        <f t="shared" si="2"/>
        <v>45.90378833716963</v>
      </c>
      <c r="W30" s="208">
        <f t="shared" si="2"/>
        <v>52.649605540867228</v>
      </c>
      <c r="X30" s="208">
        <f t="shared" si="2"/>
        <v>59.386592538230204</v>
      </c>
      <c r="Y30" s="208">
        <f t="shared" si="2"/>
        <v>72.958725739665866</v>
      </c>
      <c r="Z30" s="208">
        <f t="shared" si="2"/>
        <v>86.509844414495149</v>
      </c>
      <c r="AA30" s="208">
        <f t="shared" si="2"/>
        <v>86.350984276287292</v>
      </c>
      <c r="AB30" s="208">
        <f t="shared" si="2"/>
        <v>95.274908559012445</v>
      </c>
      <c r="AC30" s="208">
        <f t="shared" si="2"/>
        <v>95.091784416285392</v>
      </c>
      <c r="AD30" s="208">
        <f t="shared" si="2"/>
        <v>87.624014637729474</v>
      </c>
      <c r="AE30" s="208">
        <f t="shared" si="2"/>
        <v>65.650270263338825</v>
      </c>
      <c r="AF30" s="208">
        <f t="shared" si="2"/>
        <v>58.230477330177862</v>
      </c>
      <c r="AG30" s="208">
        <f t="shared" si="2"/>
        <v>50.831517389324958</v>
      </c>
      <c r="AH30" s="208">
        <f t="shared" si="2"/>
        <v>50.683306295985545</v>
      </c>
      <c r="AI30" s="208">
        <f t="shared" si="2"/>
        <v>57.766396095642207</v>
      </c>
      <c r="AJ30" s="208">
        <f t="shared" si="2"/>
        <v>64.838225240322686</v>
      </c>
      <c r="AK30" s="208">
        <f t="shared" si="2"/>
        <v>79.103779016148877</v>
      </c>
      <c r="AL30" s="208">
        <f t="shared" si="2"/>
        <v>93.342658887801704</v>
      </c>
      <c r="AM30" s="208">
        <f t="shared" si="2"/>
        <v>93.144047023090181</v>
      </c>
      <c r="AN30" s="208">
        <f t="shared" si="2"/>
        <v>101.93390264776103</v>
      </c>
      <c r="AO30" s="208">
        <f t="shared" si="2"/>
        <v>101.74468750242308</v>
      </c>
      <c r="AP30" s="208">
        <f t="shared" si="2"/>
        <v>93.911141192516084</v>
      </c>
      <c r="AQ30" s="208">
        <f t="shared" si="2"/>
        <v>70.870540771692447</v>
      </c>
      <c r="AR30" s="208">
        <f t="shared" si="2"/>
        <v>63.088868165224525</v>
      </c>
      <c r="AS30" s="208">
        <f t="shared" si="2"/>
        <v>55.329651521435309</v>
      </c>
      <c r="AT30" s="208">
        <f t="shared" si="2"/>
        <v>55.171581535955738</v>
      </c>
      <c r="AU30" s="208">
        <f t="shared" si="2"/>
        <v>62.59356362290211</v>
      </c>
      <c r="AV30" s="208">
        <f t="shared" si="2"/>
        <v>70.003305139801896</v>
      </c>
      <c r="AW30" s="208">
        <f t="shared" si="2"/>
        <v>84.952545109735738</v>
      </c>
      <c r="AX30" s="208">
        <f t="shared" si="2"/>
        <v>99.872881148446297</v>
      </c>
      <c r="AY30" s="208">
        <f t="shared" si="2"/>
        <v>99.660338969918669</v>
      </c>
      <c r="AZ30" s="208">
        <f t="shared" si="2"/>
        <v>111.86052375820519</v>
      </c>
      <c r="BA30" s="208">
        <f t="shared" si="2"/>
        <v>111.65473925975779</v>
      </c>
      <c r="BB30" s="208">
        <f t="shared" si="2"/>
        <v>103.2878178538849</v>
      </c>
      <c r="BC30" s="208">
        <f t="shared" si="2"/>
        <v>78.687843870126073</v>
      </c>
      <c r="BD30" s="208">
        <f t="shared" si="2"/>
        <v>70.378059029001747</v>
      </c>
      <c r="BE30" s="208">
        <f t="shared" si="2"/>
        <v>62.092915710739078</v>
      </c>
      <c r="BF30" s="208">
        <f t="shared" si="2"/>
        <v>61.921730225953013</v>
      </c>
      <c r="BG30" s="208">
        <f t="shared" si="2"/>
        <v>69.841178020321905</v>
      </c>
      <c r="BH30" s="208">
        <f t="shared" si="2"/>
        <v>77.747055859703352</v>
      </c>
      <c r="BI30" s="208">
        <f t="shared" si="2"/>
        <v>93.698999153928355</v>
      </c>
      <c r="BJ30" s="208">
        <f t="shared" si="2"/>
        <v>109.61902097168949</v>
      </c>
      <c r="BK30" s="208">
        <f t="shared" si="2"/>
        <v>109.38786671852897</v>
      </c>
      <c r="BL30" s="208">
        <f t="shared" si="2"/>
        <v>109.15637162101361</v>
      </c>
      <c r="BM30" s="208">
        <f t="shared" si="2"/>
        <v>108.94698589384335</v>
      </c>
      <c r="BN30" s="208">
        <f t="shared" si="2"/>
        <v>100.69088111336775</v>
      </c>
      <c r="BO30" s="208">
        <f t="shared" si="2"/>
        <v>76.432120834893155</v>
      </c>
      <c r="BP30" s="208">
        <f t="shared" si="2"/>
        <v>68.234152509049167</v>
      </c>
      <c r="BQ30" s="208">
        <f t="shared" si="2"/>
        <v>60.061256932716901</v>
      </c>
      <c r="BR30" s="208">
        <f t="shared" si="2"/>
        <v>59.887075701947083</v>
      </c>
      <c r="BS30" s="208">
        <f t="shared" si="2"/>
        <v>67.687876082717423</v>
      </c>
      <c r="BT30" s="208">
        <f t="shared" si="2"/>
        <v>75.474869034288005</v>
      </c>
      <c r="BU30" s="208">
        <f t="shared" si="2"/>
        <v>91.191495836161948</v>
      </c>
      <c r="BV30" s="208">
        <f t="shared" si="2"/>
        <v>106.87564253573389</v>
      </c>
      <c r="BW30" s="208">
        <f t="shared" ref="BW30:DY30" si="3">BW27+BW29</f>
        <v>106.64044308314304</v>
      </c>
      <c r="BX30" s="208">
        <f t="shared" si="3"/>
        <v>106.40489682142116</v>
      </c>
      <c r="BY30" s="208">
        <f t="shared" si="3"/>
        <v>106.18423267099921</v>
      </c>
      <c r="BZ30" s="208">
        <f t="shared" si="3"/>
        <v>98.041195422011114</v>
      </c>
      <c r="CA30" s="208">
        <f t="shared" si="3"/>
        <v>74.130579577892789</v>
      </c>
      <c r="CB30" s="208">
        <f t="shared" si="3"/>
        <v>66.046698983171837</v>
      </c>
      <c r="CC30" s="208">
        <f t="shared" si="3"/>
        <v>57.988331123683707</v>
      </c>
      <c r="CD30" s="208">
        <f t="shared" si="3"/>
        <v>57.811093297370277</v>
      </c>
      <c r="CE30" s="208">
        <f t="shared" si="3"/>
        <v>65.490836299566993</v>
      </c>
      <c r="CF30" s="208">
        <f t="shared" si="3"/>
        <v>73.156529574778077</v>
      </c>
      <c r="CG30" s="208">
        <f t="shared" si="3"/>
        <v>88.633060138266657</v>
      </c>
      <c r="CH30" s="208">
        <f t="shared" si="3"/>
        <v>104.07654062681313</v>
      </c>
      <c r="CI30" s="208">
        <f t="shared" si="3"/>
        <v>103.83721380874523</v>
      </c>
      <c r="CJ30" s="208">
        <f t="shared" si="3"/>
        <v>0</v>
      </c>
      <c r="CK30" s="208">
        <f t="shared" si="3"/>
        <v>0</v>
      </c>
      <c r="CL30" s="208">
        <f t="shared" si="3"/>
        <v>0</v>
      </c>
      <c r="CM30" s="208">
        <f t="shared" si="3"/>
        <v>0</v>
      </c>
      <c r="CN30" s="208">
        <f t="shared" si="3"/>
        <v>0</v>
      </c>
      <c r="CO30" s="208">
        <f t="shared" si="3"/>
        <v>0</v>
      </c>
      <c r="CP30" s="208">
        <f t="shared" si="3"/>
        <v>0</v>
      </c>
      <c r="CQ30" s="208">
        <f t="shared" si="3"/>
        <v>0</v>
      </c>
      <c r="CR30" s="208">
        <f t="shared" si="3"/>
        <v>0</v>
      </c>
      <c r="CS30" s="208">
        <f t="shared" si="3"/>
        <v>0</v>
      </c>
      <c r="CT30" s="208">
        <f t="shared" si="3"/>
        <v>0</v>
      </c>
      <c r="CU30" s="208">
        <f t="shared" si="3"/>
        <v>0</v>
      </c>
      <c r="CV30" s="208">
        <f t="shared" si="3"/>
        <v>0</v>
      </c>
      <c r="CW30" s="208">
        <f t="shared" si="3"/>
        <v>0</v>
      </c>
      <c r="CX30" s="208">
        <f t="shared" si="3"/>
        <v>0</v>
      </c>
      <c r="CY30" s="208">
        <f t="shared" si="3"/>
        <v>0</v>
      </c>
      <c r="CZ30" s="208">
        <f t="shared" si="3"/>
        <v>0</v>
      </c>
      <c r="DA30" s="208">
        <f t="shared" si="3"/>
        <v>0</v>
      </c>
      <c r="DB30" s="208">
        <f t="shared" si="3"/>
        <v>0</v>
      </c>
      <c r="DC30" s="208">
        <f t="shared" si="3"/>
        <v>0</v>
      </c>
      <c r="DD30" s="208">
        <f t="shared" si="3"/>
        <v>0</v>
      </c>
      <c r="DE30" s="208">
        <f t="shared" si="3"/>
        <v>0</v>
      </c>
      <c r="DF30" s="208">
        <f t="shared" si="3"/>
        <v>0</v>
      </c>
      <c r="DG30" s="208">
        <f t="shared" si="3"/>
        <v>0</v>
      </c>
      <c r="DH30" s="208">
        <f t="shared" si="3"/>
        <v>0</v>
      </c>
      <c r="DI30" s="208">
        <f t="shared" si="3"/>
        <v>0</v>
      </c>
      <c r="DJ30" s="208">
        <f t="shared" si="3"/>
        <v>0</v>
      </c>
      <c r="DK30" s="208">
        <f t="shared" si="3"/>
        <v>0</v>
      </c>
      <c r="DL30" s="208">
        <f t="shared" si="3"/>
        <v>0</v>
      </c>
      <c r="DM30" s="208">
        <f t="shared" si="3"/>
        <v>0</v>
      </c>
      <c r="DN30" s="208">
        <f t="shared" si="3"/>
        <v>0</v>
      </c>
      <c r="DO30" s="208">
        <f t="shared" si="3"/>
        <v>0</v>
      </c>
      <c r="DP30" s="208">
        <f t="shared" si="3"/>
        <v>0</v>
      </c>
      <c r="DQ30" s="208">
        <f t="shared" si="3"/>
        <v>0</v>
      </c>
      <c r="DR30" s="208">
        <f t="shared" si="3"/>
        <v>0</v>
      </c>
      <c r="DS30" s="208">
        <f t="shared" si="3"/>
        <v>0</v>
      </c>
      <c r="DT30" s="208">
        <f t="shared" si="3"/>
        <v>0</v>
      </c>
      <c r="DU30" s="208">
        <f t="shared" si="3"/>
        <v>0</v>
      </c>
      <c r="DV30" s="208">
        <f t="shared" si="3"/>
        <v>0</v>
      </c>
      <c r="DW30" s="208">
        <f t="shared" si="3"/>
        <v>0</v>
      </c>
      <c r="DX30" s="208">
        <f t="shared" si="3"/>
        <v>0</v>
      </c>
      <c r="DY30" s="208">
        <f t="shared" si="3"/>
        <v>0</v>
      </c>
    </row>
    <row r="31" spans="1:129">
      <c r="C31" s="42"/>
    </row>
    <row r="32" spans="1:129">
      <c r="C32" s="42" t="s">
        <v>340</v>
      </c>
      <c r="I32" s="199">
        <f>SUM(J32:DY32)</f>
        <v>-795.12373142967135</v>
      </c>
      <c r="J32" s="140">
        <f>-Finanzierung!J38</f>
        <v>0</v>
      </c>
      <c r="K32" s="140">
        <f>-Finanzierung!K38</f>
        <v>0</v>
      </c>
      <c r="L32" s="140">
        <f>-Finanzierung!L38</f>
        <v>0</v>
      </c>
      <c r="M32" s="140">
        <f>-Finanzierung!M38</f>
        <v>0</v>
      </c>
      <c r="N32" s="140">
        <f>-Finanzierung!N38</f>
        <v>0</v>
      </c>
      <c r="O32" s="140">
        <f>-Finanzierung!O38</f>
        <v>0</v>
      </c>
      <c r="P32" s="140">
        <f>-Finanzierung!P38</f>
        <v>-19.706304016988707</v>
      </c>
      <c r="Q32" s="140">
        <f>-Finanzierung!Q38</f>
        <v>-17.793947891260139</v>
      </c>
      <c r="R32" s="140">
        <f>-Finanzierung!R38</f>
        <v>-19.706304016988707</v>
      </c>
      <c r="S32" s="140">
        <f>-Finanzierung!S38</f>
        <v>-19.06872566692693</v>
      </c>
      <c r="T32" s="140">
        <f>-Finanzierung!T38</f>
        <v>-19.706304016988707</v>
      </c>
      <c r="U32" s="140">
        <f>-Finanzierung!U38</f>
        <v>-19.06872566692693</v>
      </c>
      <c r="V32" s="140">
        <f>-Finanzierung!V38</f>
        <v>-19.706304016988707</v>
      </c>
      <c r="W32" s="140">
        <f>-Finanzierung!W38</f>
        <v>-19.706304016988707</v>
      </c>
      <c r="X32" s="140">
        <f>-Finanzierung!X38</f>
        <v>-19.06872566692693</v>
      </c>
      <c r="Y32" s="140">
        <f>-Finanzierung!Y38</f>
        <v>-19.706304016988707</v>
      </c>
      <c r="Z32" s="140">
        <f>-Finanzierung!Z38</f>
        <v>-19.06872566692693</v>
      </c>
      <c r="AA32" s="140">
        <f>-Finanzierung!AA38</f>
        <v>-19.706304016988707</v>
      </c>
      <c r="AB32" s="140">
        <f>-Finanzierung!AB38</f>
        <v>-22.238084307017374</v>
      </c>
      <c r="AC32" s="140">
        <f>-Finanzierung!AC38</f>
        <v>-20.432207565158905</v>
      </c>
      <c r="AD32" s="140">
        <f>-Finanzierung!AD38</f>
        <v>-21.447319674009513</v>
      </c>
      <c r="AE32" s="140">
        <f>-Finanzierung!AE38</f>
        <v>-20.3687466775412</v>
      </c>
      <c r="AF32" s="140">
        <f>-Finanzierung!AF38</f>
        <v>-20.647963013896309</v>
      </c>
      <c r="AG32" s="140">
        <f>-Finanzierung!AG38</f>
        <v>-19.589937523774708</v>
      </c>
      <c r="AH32" s="140">
        <f>-Finanzierung!AH38</f>
        <v>-19.837633854569361</v>
      </c>
      <c r="AI32" s="140">
        <f>-Finanzierung!AI38</f>
        <v>-19.429292334343231</v>
      </c>
      <c r="AJ32" s="140">
        <f>-Finanzierung!AJ38</f>
        <v>-18.402565233732609</v>
      </c>
      <c r="AK32" s="140">
        <f>-Finanzierung!AK38</f>
        <v>-18.602179427833413</v>
      </c>
      <c r="AL32" s="140">
        <f>-Finanzierung!AL38</f>
        <v>-17.596712119627444</v>
      </c>
      <c r="AM32" s="140">
        <f>-Finanzierung!AM38</f>
        <v>-17.763712983778007</v>
      </c>
      <c r="AN32" s="140">
        <f>-Finanzierung!AN38</f>
        <v>-17.341063394587252</v>
      </c>
      <c r="AO32" s="140">
        <f>-Finanzierung!AO38</f>
        <v>-15.27336670735464</v>
      </c>
      <c r="AP32" s="140">
        <f>-Finanzierung!AP38</f>
        <v>-16.481819799428855</v>
      </c>
      <c r="AQ32" s="140">
        <f>-Finanzierung!AQ38</f>
        <v>-15.530933315378636</v>
      </c>
      <c r="AR32" s="140">
        <f>-Finanzierung!AR38</f>
        <v>-15.61441787101694</v>
      </c>
      <c r="AS32" s="140">
        <f>-Finanzierung!AS38</f>
        <v>-14.685825039035114</v>
      </c>
      <c r="AT32" s="140">
        <f>-Finanzierung!AT38</f>
        <v>-14.735109315778825</v>
      </c>
      <c r="AU32" s="140">
        <f>-Finanzierung!AU38</f>
        <v>-14.291685058296261</v>
      </c>
      <c r="AV32" s="140">
        <f>-Finanzierung!AV38</f>
        <v>-13.397060183963925</v>
      </c>
      <c r="AW32" s="140">
        <f>-Finanzierung!AW38</f>
        <v>-13.394162536348011</v>
      </c>
      <c r="AX32" s="140">
        <f>-Finanzierung!AX38</f>
        <v>-12.522604220227072</v>
      </c>
      <c r="AY32" s="140">
        <f>-Finanzierung!AY38</f>
        <v>-12.484319890735259</v>
      </c>
      <c r="AZ32" s="140">
        <f>-Finanzierung!AZ38</f>
        <v>-12.025361067189491</v>
      </c>
      <c r="BA32" s="140">
        <f>-Finanzierung!BA38</f>
        <v>-10.440685987492355</v>
      </c>
      <c r="BB32" s="140">
        <f>-Finanzierung!BB38</f>
        <v>-11.094311879251055</v>
      </c>
      <c r="BC32" s="140">
        <f>-Finanzierung!BC38</f>
        <v>-10.281942379921192</v>
      </c>
      <c r="BD32" s="140">
        <f>-Finanzierung!BD38</f>
        <v>-10.153074325115027</v>
      </c>
      <c r="BE32" s="140">
        <f>-Finanzierung!BE38</f>
        <v>-9.3648930825598971</v>
      </c>
      <c r="BF32" s="140">
        <f>-Finanzierung!BF38</f>
        <v>-9.198916524742252</v>
      </c>
      <c r="BG32" s="140">
        <f>-Finanzierung!BG38</f>
        <v>-8.7174054781574934</v>
      </c>
      <c r="BH32" s="140">
        <f>-Finanzierung!BH38</f>
        <v>-7.9660892777319603</v>
      </c>
      <c r="BI32" s="140">
        <f>-Finanzierung!BI38</f>
        <v>-7.7434816631726546</v>
      </c>
      <c r="BJ32" s="140">
        <f>-Finanzierung!BJ38</f>
        <v>-7.0171924063948259</v>
      </c>
      <c r="BK32" s="140">
        <f>-Finanzierung!BK38</f>
        <v>-6.7561888829326273</v>
      </c>
      <c r="BL32" s="140">
        <f>-Finanzierung!BL38</f>
        <v>-6.2578119998628763</v>
      </c>
      <c r="BM32" s="140">
        <f>-Finanzierung!BM38</f>
        <v>-5.1971960397501888</v>
      </c>
      <c r="BN32" s="140">
        <f>-Finanzierung!BN38</f>
        <v>-5.2489194097586385</v>
      </c>
      <c r="BO32" s="140">
        <f>-Finanzierung!BO38</f>
        <v>-4.5868171980433683</v>
      </c>
      <c r="BP32" s="140">
        <f>-Finanzierung!BP38</f>
        <v>-4.2275633530539372</v>
      </c>
      <c r="BQ32" s="140">
        <f>-Finanzierung!BQ38</f>
        <v>-3.591705087073009</v>
      </c>
      <c r="BR32" s="140">
        <f>-Finanzierung!BR38</f>
        <v>-3.1921871777285316</v>
      </c>
      <c r="BS32" s="140">
        <f>-Finanzierung!BS38</f>
        <v>-2.6693289564082532</v>
      </c>
      <c r="BT32" s="140">
        <f>-Finanzierung!BT38</f>
        <v>-2.0734797040300097</v>
      </c>
      <c r="BU32" s="140">
        <f>-Finanzierung!BU38</f>
        <v>-1.6125025195540552</v>
      </c>
      <c r="BV32" s="140">
        <f>-Finanzierung!BV38</f>
        <v>-1.043807280387842</v>
      </c>
      <c r="BW32" s="140">
        <f>-Finanzierung!BW38</f>
        <v>-0.5411690240383904</v>
      </c>
      <c r="BX32" s="140">
        <f>-Finanzierung!BX38</f>
        <v>0</v>
      </c>
      <c r="BY32" s="140">
        <f>-Finanzierung!BY38</f>
        <v>0</v>
      </c>
      <c r="BZ32" s="140">
        <f>-Finanzierung!BZ38</f>
        <v>0</v>
      </c>
      <c r="CA32" s="140">
        <f>-Finanzierung!CA38</f>
        <v>0</v>
      </c>
      <c r="CB32" s="140">
        <f>-Finanzierung!CB38</f>
        <v>0</v>
      </c>
      <c r="CC32" s="140">
        <f>-Finanzierung!CC38</f>
        <v>0</v>
      </c>
      <c r="CD32" s="140">
        <f>-Finanzierung!CD38</f>
        <v>0</v>
      </c>
      <c r="CE32" s="140">
        <f>-Finanzierung!CE38</f>
        <v>0</v>
      </c>
      <c r="CF32" s="140">
        <f>-Finanzierung!CF38</f>
        <v>0</v>
      </c>
      <c r="CG32" s="140">
        <f>-Finanzierung!CG38</f>
        <v>0</v>
      </c>
      <c r="CH32" s="140">
        <f>-Finanzierung!CH38</f>
        <v>0</v>
      </c>
      <c r="CI32" s="140">
        <f>-Finanzierung!CI38</f>
        <v>0</v>
      </c>
      <c r="CJ32" s="140">
        <f>-Finanzierung!CJ38</f>
        <v>0</v>
      </c>
      <c r="CK32" s="140">
        <f>-Finanzierung!CK38</f>
        <v>0</v>
      </c>
      <c r="CL32" s="140">
        <f>-Finanzierung!CL38</f>
        <v>0</v>
      </c>
      <c r="CM32" s="140">
        <f>-Finanzierung!CM38</f>
        <v>0</v>
      </c>
      <c r="CN32" s="140">
        <f>-Finanzierung!CN38</f>
        <v>0</v>
      </c>
      <c r="CO32" s="140">
        <f>-Finanzierung!CO38</f>
        <v>0</v>
      </c>
      <c r="CP32" s="140">
        <f>-Finanzierung!CP38</f>
        <v>0</v>
      </c>
      <c r="CQ32" s="140">
        <f>-Finanzierung!CQ38</f>
        <v>0</v>
      </c>
      <c r="CR32" s="140">
        <f>-Finanzierung!CR38</f>
        <v>0</v>
      </c>
      <c r="CS32" s="140">
        <f>-Finanzierung!CS38</f>
        <v>0</v>
      </c>
      <c r="CT32" s="140">
        <f>-Finanzierung!CT38</f>
        <v>0</v>
      </c>
      <c r="CU32" s="140">
        <f>-Finanzierung!CU38</f>
        <v>0</v>
      </c>
      <c r="CV32" s="140">
        <f>-Finanzierung!CV38</f>
        <v>0</v>
      </c>
      <c r="CW32" s="140">
        <f>-Finanzierung!CW38</f>
        <v>0</v>
      </c>
      <c r="CX32" s="140">
        <f>-Finanzierung!CX38</f>
        <v>0</v>
      </c>
      <c r="CY32" s="140">
        <f>-Finanzierung!CY38</f>
        <v>0</v>
      </c>
      <c r="CZ32" s="140">
        <f>-Finanzierung!CZ38</f>
        <v>0</v>
      </c>
      <c r="DA32" s="140">
        <f>-Finanzierung!DA38</f>
        <v>0</v>
      </c>
      <c r="DB32" s="140">
        <f>-Finanzierung!DB38</f>
        <v>0</v>
      </c>
      <c r="DC32" s="140">
        <f>-Finanzierung!DC38</f>
        <v>0</v>
      </c>
      <c r="DD32" s="140">
        <f>-Finanzierung!DD38</f>
        <v>0</v>
      </c>
      <c r="DE32" s="140">
        <f>-Finanzierung!DE38</f>
        <v>0</v>
      </c>
      <c r="DF32" s="140">
        <f>-Finanzierung!DF38</f>
        <v>0</v>
      </c>
      <c r="DG32" s="140">
        <f>-Finanzierung!DG38</f>
        <v>0</v>
      </c>
      <c r="DH32" s="140">
        <f>-Finanzierung!DH38</f>
        <v>0</v>
      </c>
      <c r="DI32" s="140">
        <f>-Finanzierung!DI38</f>
        <v>0</v>
      </c>
      <c r="DJ32" s="140">
        <f>-Finanzierung!DJ38</f>
        <v>0</v>
      </c>
      <c r="DK32" s="140">
        <f>-Finanzierung!DK38</f>
        <v>0</v>
      </c>
      <c r="DL32" s="140">
        <f>-Finanzierung!DL38</f>
        <v>0</v>
      </c>
      <c r="DM32" s="140">
        <f>-Finanzierung!DM38</f>
        <v>0</v>
      </c>
      <c r="DN32" s="140">
        <f>-Finanzierung!DN38</f>
        <v>0</v>
      </c>
      <c r="DO32" s="140">
        <f>-Finanzierung!DO38</f>
        <v>0</v>
      </c>
      <c r="DP32" s="140">
        <f>-Finanzierung!DP38</f>
        <v>0</v>
      </c>
      <c r="DQ32" s="140">
        <f>-Finanzierung!DQ38</f>
        <v>0</v>
      </c>
      <c r="DR32" s="140">
        <f>-Finanzierung!DR38</f>
        <v>0</v>
      </c>
      <c r="DS32" s="140">
        <f>-Finanzierung!DS38</f>
        <v>0</v>
      </c>
      <c r="DT32" s="140">
        <f>-Finanzierung!DT38</f>
        <v>0</v>
      </c>
      <c r="DU32" s="140">
        <f>-Finanzierung!DU38</f>
        <v>0</v>
      </c>
      <c r="DV32" s="140">
        <f>-Finanzierung!DV38</f>
        <v>0</v>
      </c>
      <c r="DW32" s="140">
        <f>-Finanzierung!DW38</f>
        <v>0</v>
      </c>
      <c r="DX32" s="140">
        <f>-Finanzierung!DX38</f>
        <v>0</v>
      </c>
      <c r="DY32" s="140">
        <f>-Finanzierung!DY38</f>
        <v>0</v>
      </c>
    </row>
    <row r="33" spans="3:129">
      <c r="C33" s="180" t="s">
        <v>351</v>
      </c>
      <c r="I33" s="199">
        <f>SUM(J33:DY33)</f>
        <v>4968.5104462229765</v>
      </c>
      <c r="J33" s="208">
        <f>J30+J32</f>
        <v>0</v>
      </c>
      <c r="K33" s="208">
        <f t="shared" ref="K33:BV33" si="4">K30+K32</f>
        <v>0</v>
      </c>
      <c r="L33" s="208">
        <f t="shared" si="4"/>
        <v>0</v>
      </c>
      <c r="M33" s="208">
        <f t="shared" si="4"/>
        <v>0</v>
      </c>
      <c r="N33" s="208">
        <f t="shared" si="4"/>
        <v>0</v>
      </c>
      <c r="O33" s="208">
        <f t="shared" si="4"/>
        <v>0</v>
      </c>
      <c r="P33" s="208">
        <f t="shared" si="4"/>
        <v>68.345738520759369</v>
      </c>
      <c r="Q33" s="208">
        <f t="shared" si="4"/>
        <v>70.116379263559679</v>
      </c>
      <c r="R33" s="208">
        <f t="shared" si="4"/>
        <v>61.150010594845355</v>
      </c>
      <c r="S33" s="208">
        <f t="shared" si="4"/>
        <v>40.969517218613127</v>
      </c>
      <c r="T33" s="208">
        <f t="shared" si="4"/>
        <v>33.315980427507043</v>
      </c>
      <c r="U33" s="208">
        <f t="shared" si="4"/>
        <v>26.954177066461291</v>
      </c>
      <c r="V33" s="208">
        <f t="shared" si="4"/>
        <v>26.197484320180923</v>
      </c>
      <c r="W33" s="208">
        <f t="shared" si="4"/>
        <v>32.943301523878517</v>
      </c>
      <c r="X33" s="208">
        <f t="shared" si="4"/>
        <v>40.317866871303274</v>
      </c>
      <c r="Y33" s="208">
        <f t="shared" si="4"/>
        <v>53.252421722677155</v>
      </c>
      <c r="Z33" s="208">
        <f t="shared" si="4"/>
        <v>67.441118747568225</v>
      </c>
      <c r="AA33" s="208">
        <f t="shared" si="4"/>
        <v>66.644680259298582</v>
      </c>
      <c r="AB33" s="208">
        <f t="shared" si="4"/>
        <v>73.036824251995071</v>
      </c>
      <c r="AC33" s="208">
        <f t="shared" si="4"/>
        <v>74.659576851126488</v>
      </c>
      <c r="AD33" s="208">
        <f t="shared" si="4"/>
        <v>66.176694963719967</v>
      </c>
      <c r="AE33" s="208">
        <f t="shared" si="4"/>
        <v>45.281523585797629</v>
      </c>
      <c r="AF33" s="208">
        <f t="shared" si="4"/>
        <v>37.582514316281554</v>
      </c>
      <c r="AG33" s="208">
        <f t="shared" si="4"/>
        <v>31.24157986555025</v>
      </c>
      <c r="AH33" s="208">
        <f t="shared" si="4"/>
        <v>30.845672441416184</v>
      </c>
      <c r="AI33" s="208">
        <f t="shared" si="4"/>
        <v>38.337103761298977</v>
      </c>
      <c r="AJ33" s="208">
        <f t="shared" si="4"/>
        <v>46.435660006590076</v>
      </c>
      <c r="AK33" s="208">
        <f t="shared" si="4"/>
        <v>60.501599588315464</v>
      </c>
      <c r="AL33" s="208">
        <f t="shared" si="4"/>
        <v>75.745946768174264</v>
      </c>
      <c r="AM33" s="208">
        <f t="shared" si="4"/>
        <v>75.380334039312174</v>
      </c>
      <c r="AN33" s="208">
        <f t="shared" si="4"/>
        <v>84.592839253173779</v>
      </c>
      <c r="AO33" s="208">
        <f t="shared" si="4"/>
        <v>86.471320795068436</v>
      </c>
      <c r="AP33" s="208">
        <f t="shared" si="4"/>
        <v>77.429321393087235</v>
      </c>
      <c r="AQ33" s="208">
        <f t="shared" si="4"/>
        <v>55.339607456313814</v>
      </c>
      <c r="AR33" s="208">
        <f t="shared" si="4"/>
        <v>47.474450294207585</v>
      </c>
      <c r="AS33" s="208">
        <f t="shared" si="4"/>
        <v>40.643826482400193</v>
      </c>
      <c r="AT33" s="208">
        <f t="shared" si="4"/>
        <v>40.43647222017691</v>
      </c>
      <c r="AU33" s="208">
        <f t="shared" si="4"/>
        <v>48.30187856460585</v>
      </c>
      <c r="AV33" s="208">
        <f t="shared" si="4"/>
        <v>56.606244955837973</v>
      </c>
      <c r="AW33" s="208">
        <f t="shared" si="4"/>
        <v>71.558382573387732</v>
      </c>
      <c r="AX33" s="208">
        <f t="shared" si="4"/>
        <v>87.35027692821923</v>
      </c>
      <c r="AY33" s="208">
        <f t="shared" si="4"/>
        <v>87.176019079183405</v>
      </c>
      <c r="AZ33" s="208">
        <f t="shared" si="4"/>
        <v>99.835162691015697</v>
      </c>
      <c r="BA33" s="208">
        <f t="shared" si="4"/>
        <v>101.21405327226543</v>
      </c>
      <c r="BB33" s="208">
        <f t="shared" si="4"/>
        <v>92.193505974633851</v>
      </c>
      <c r="BC33" s="208">
        <f t="shared" si="4"/>
        <v>68.405901490204883</v>
      </c>
      <c r="BD33" s="208">
        <f t="shared" si="4"/>
        <v>60.224984703886719</v>
      </c>
      <c r="BE33" s="208">
        <f t="shared" si="4"/>
        <v>52.728022628179183</v>
      </c>
      <c r="BF33" s="208">
        <f t="shared" si="4"/>
        <v>52.722813701210761</v>
      </c>
      <c r="BG33" s="208">
        <f t="shared" si="4"/>
        <v>61.12377254216441</v>
      </c>
      <c r="BH33" s="208">
        <f t="shared" si="4"/>
        <v>69.780966581971398</v>
      </c>
      <c r="BI33" s="208">
        <f t="shared" si="4"/>
        <v>85.955517490755696</v>
      </c>
      <c r="BJ33" s="208">
        <f t="shared" si="4"/>
        <v>102.60182856529467</v>
      </c>
      <c r="BK33" s="208">
        <f t="shared" si="4"/>
        <v>102.63167783559634</v>
      </c>
      <c r="BL33" s="208">
        <f t="shared" si="4"/>
        <v>102.89855962115072</v>
      </c>
      <c r="BM33" s="208">
        <f t="shared" si="4"/>
        <v>103.74978985409317</v>
      </c>
      <c r="BN33" s="208">
        <f t="shared" si="4"/>
        <v>95.44196170360911</v>
      </c>
      <c r="BO33" s="208">
        <f t="shared" si="4"/>
        <v>71.845303636849792</v>
      </c>
      <c r="BP33" s="208">
        <f t="shared" si="4"/>
        <v>64.006589155995229</v>
      </c>
      <c r="BQ33" s="208">
        <f t="shared" si="4"/>
        <v>56.469551845643892</v>
      </c>
      <c r="BR33" s="208">
        <f t="shared" si="4"/>
        <v>56.694888524218548</v>
      </c>
      <c r="BS33" s="208">
        <f t="shared" si="4"/>
        <v>65.018547126309173</v>
      </c>
      <c r="BT33" s="208">
        <f t="shared" si="4"/>
        <v>73.401389330257999</v>
      </c>
      <c r="BU33" s="208">
        <f t="shared" si="4"/>
        <v>89.578993316607892</v>
      </c>
      <c r="BV33" s="208">
        <f t="shared" si="4"/>
        <v>105.83183525534605</v>
      </c>
      <c r="BW33" s="208">
        <f t="shared" ref="BW33:DY33" si="5">BW30+BW32</f>
        <v>106.09927405910464</v>
      </c>
      <c r="BX33" s="208">
        <f t="shared" si="5"/>
        <v>106.40489682142116</v>
      </c>
      <c r="BY33" s="208">
        <f t="shared" si="5"/>
        <v>106.18423267099921</v>
      </c>
      <c r="BZ33" s="208">
        <f t="shared" si="5"/>
        <v>98.041195422011114</v>
      </c>
      <c r="CA33" s="208">
        <f t="shared" si="5"/>
        <v>74.130579577892789</v>
      </c>
      <c r="CB33" s="208">
        <f t="shared" si="5"/>
        <v>66.046698983171837</v>
      </c>
      <c r="CC33" s="208">
        <f t="shared" si="5"/>
        <v>57.988331123683707</v>
      </c>
      <c r="CD33" s="208">
        <f t="shared" si="5"/>
        <v>57.811093297370277</v>
      </c>
      <c r="CE33" s="208">
        <f t="shared" si="5"/>
        <v>65.490836299566993</v>
      </c>
      <c r="CF33" s="208">
        <f t="shared" si="5"/>
        <v>73.156529574778077</v>
      </c>
      <c r="CG33" s="208">
        <f t="shared" si="5"/>
        <v>88.633060138266657</v>
      </c>
      <c r="CH33" s="208">
        <f t="shared" si="5"/>
        <v>104.07654062681313</v>
      </c>
      <c r="CI33" s="208">
        <f t="shared" si="5"/>
        <v>103.83721380874523</v>
      </c>
      <c r="CJ33" s="208">
        <f t="shared" si="5"/>
        <v>0</v>
      </c>
      <c r="CK33" s="208">
        <f t="shared" si="5"/>
        <v>0</v>
      </c>
      <c r="CL33" s="208">
        <f t="shared" si="5"/>
        <v>0</v>
      </c>
      <c r="CM33" s="208">
        <f t="shared" si="5"/>
        <v>0</v>
      </c>
      <c r="CN33" s="208">
        <f t="shared" si="5"/>
        <v>0</v>
      </c>
      <c r="CO33" s="208">
        <f t="shared" si="5"/>
        <v>0</v>
      </c>
      <c r="CP33" s="208">
        <f t="shared" si="5"/>
        <v>0</v>
      </c>
      <c r="CQ33" s="208">
        <f t="shared" si="5"/>
        <v>0</v>
      </c>
      <c r="CR33" s="208">
        <f t="shared" si="5"/>
        <v>0</v>
      </c>
      <c r="CS33" s="208">
        <f t="shared" si="5"/>
        <v>0</v>
      </c>
      <c r="CT33" s="208">
        <f t="shared" si="5"/>
        <v>0</v>
      </c>
      <c r="CU33" s="208">
        <f t="shared" si="5"/>
        <v>0</v>
      </c>
      <c r="CV33" s="208">
        <f t="shared" si="5"/>
        <v>0</v>
      </c>
      <c r="CW33" s="208">
        <f t="shared" si="5"/>
        <v>0</v>
      </c>
      <c r="CX33" s="208">
        <f t="shared" si="5"/>
        <v>0</v>
      </c>
      <c r="CY33" s="208">
        <f t="shared" si="5"/>
        <v>0</v>
      </c>
      <c r="CZ33" s="208">
        <f t="shared" si="5"/>
        <v>0</v>
      </c>
      <c r="DA33" s="208">
        <f t="shared" si="5"/>
        <v>0</v>
      </c>
      <c r="DB33" s="208">
        <f t="shared" si="5"/>
        <v>0</v>
      </c>
      <c r="DC33" s="208">
        <f t="shared" si="5"/>
        <v>0</v>
      </c>
      <c r="DD33" s="208">
        <f t="shared" si="5"/>
        <v>0</v>
      </c>
      <c r="DE33" s="208">
        <f t="shared" si="5"/>
        <v>0</v>
      </c>
      <c r="DF33" s="208">
        <f t="shared" si="5"/>
        <v>0</v>
      </c>
      <c r="DG33" s="208">
        <f t="shared" si="5"/>
        <v>0</v>
      </c>
      <c r="DH33" s="208">
        <f t="shared" si="5"/>
        <v>0</v>
      </c>
      <c r="DI33" s="208">
        <f t="shared" si="5"/>
        <v>0</v>
      </c>
      <c r="DJ33" s="208">
        <f t="shared" si="5"/>
        <v>0</v>
      </c>
      <c r="DK33" s="208">
        <f t="shared" si="5"/>
        <v>0</v>
      </c>
      <c r="DL33" s="208">
        <f t="shared" si="5"/>
        <v>0</v>
      </c>
      <c r="DM33" s="208">
        <f t="shared" si="5"/>
        <v>0</v>
      </c>
      <c r="DN33" s="208">
        <f t="shared" si="5"/>
        <v>0</v>
      </c>
      <c r="DO33" s="208">
        <f t="shared" si="5"/>
        <v>0</v>
      </c>
      <c r="DP33" s="208">
        <f t="shared" si="5"/>
        <v>0</v>
      </c>
      <c r="DQ33" s="208">
        <f t="shared" si="5"/>
        <v>0</v>
      </c>
      <c r="DR33" s="208">
        <f t="shared" si="5"/>
        <v>0</v>
      </c>
      <c r="DS33" s="208">
        <f t="shared" si="5"/>
        <v>0</v>
      </c>
      <c r="DT33" s="208">
        <f t="shared" si="5"/>
        <v>0</v>
      </c>
      <c r="DU33" s="208">
        <f t="shared" si="5"/>
        <v>0</v>
      </c>
      <c r="DV33" s="208">
        <f t="shared" si="5"/>
        <v>0</v>
      </c>
      <c r="DW33" s="208">
        <f t="shared" si="5"/>
        <v>0</v>
      </c>
      <c r="DX33" s="208">
        <f t="shared" si="5"/>
        <v>0</v>
      </c>
      <c r="DY33" s="208">
        <f t="shared" si="5"/>
        <v>0</v>
      </c>
    </row>
    <row r="34" spans="3:129">
      <c r="C34" s="42"/>
    </row>
    <row r="35" spans="3:129">
      <c r="C35" s="42" t="s">
        <v>352</v>
      </c>
      <c r="I35" s="199">
        <f>SUM(J35:DY35)</f>
        <v>-1490.5531338668934</v>
      </c>
      <c r="J35" s="176">
        <f>-'Afa+St+WC'!J41</f>
        <v>0</v>
      </c>
      <c r="K35" s="176">
        <f>-'Afa+St+WC'!K41</f>
        <v>0</v>
      </c>
      <c r="L35" s="176">
        <f>-'Afa+St+WC'!L41</f>
        <v>0</v>
      </c>
      <c r="M35" s="176">
        <f>-'Afa+St+WC'!M41</f>
        <v>0</v>
      </c>
      <c r="N35" s="176">
        <f>-'Afa+St+WC'!N41</f>
        <v>0</v>
      </c>
      <c r="O35" s="176">
        <f>-'Afa+St+WC'!O41</f>
        <v>0</v>
      </c>
      <c r="P35" s="176">
        <f>-'Afa+St+WC'!P41</f>
        <v>-20.503721556227809</v>
      </c>
      <c r="Q35" s="176">
        <f>-'Afa+St+WC'!Q41</f>
        <v>-21.034913779067903</v>
      </c>
      <c r="R35" s="176">
        <f>-'Afa+St+WC'!R41</f>
        <v>-18.345003178453606</v>
      </c>
      <c r="S35" s="176">
        <f>-'Afa+St+WC'!S41</f>
        <v>-12.290855165583938</v>
      </c>
      <c r="T35" s="176">
        <f>-'Afa+St+WC'!T41</f>
        <v>-9.9947941282521118</v>
      </c>
      <c r="U35" s="176">
        <f>-'Afa+St+WC'!U41</f>
        <v>-8.0862531199383874</v>
      </c>
      <c r="V35" s="176">
        <f>-'Afa+St+WC'!V41</f>
        <v>-7.8592452960542767</v>
      </c>
      <c r="W35" s="176">
        <f>-'Afa+St+WC'!W41</f>
        <v>-9.8829904571635545</v>
      </c>
      <c r="X35" s="176">
        <f>-'Afa+St+WC'!X41</f>
        <v>-12.095360061390982</v>
      </c>
      <c r="Y35" s="176">
        <f>-'Afa+St+WC'!Y41</f>
        <v>-15.975726516803146</v>
      </c>
      <c r="Z35" s="176">
        <f>-'Afa+St+WC'!Z41</f>
        <v>-20.232335624270466</v>
      </c>
      <c r="AA35" s="176">
        <f>-'Afa+St+WC'!AA41</f>
        <v>-19.993404077789574</v>
      </c>
      <c r="AB35" s="176">
        <f>-'Afa+St+WC'!AB41</f>
        <v>-21.91104727559852</v>
      </c>
      <c r="AC35" s="176">
        <f>-'Afa+St+WC'!AC41</f>
        <v>-22.397873055337946</v>
      </c>
      <c r="AD35" s="176">
        <f>-'Afa+St+WC'!AD41</f>
        <v>-19.853008489115989</v>
      </c>
      <c r="AE35" s="176">
        <f>-'Afa+St+WC'!AE41</f>
        <v>-13.584457075739289</v>
      </c>
      <c r="AF35" s="176">
        <f>-'Afa+St+WC'!AF41</f>
        <v>-11.274754294884465</v>
      </c>
      <c r="AG35" s="176">
        <f>-'Afa+St+WC'!AG41</f>
        <v>-9.3724739596650739</v>
      </c>
      <c r="AH35" s="176">
        <f>-'Afa+St+WC'!AH41</f>
        <v>-9.2537017324248545</v>
      </c>
      <c r="AI35" s="176">
        <f>-'Afa+St+WC'!AI41</f>
        <v>-11.501131128389693</v>
      </c>
      <c r="AJ35" s="176">
        <f>-'Afa+St+WC'!AJ41</f>
        <v>-13.930698001977023</v>
      </c>
      <c r="AK35" s="176">
        <f>-'Afa+St+WC'!AK41</f>
        <v>-18.150479876494639</v>
      </c>
      <c r="AL35" s="176">
        <f>-'Afa+St+WC'!AL41</f>
        <v>-22.723784030452279</v>
      </c>
      <c r="AM35" s="176">
        <f>-'Afa+St+WC'!AM41</f>
        <v>-22.614100211793652</v>
      </c>
      <c r="AN35" s="176">
        <f>-'Afa+St+WC'!AN41</f>
        <v>-25.377851775952134</v>
      </c>
      <c r="AO35" s="176">
        <f>-'Afa+St+WC'!AO41</f>
        <v>-25.941396238520529</v>
      </c>
      <c r="AP35" s="176">
        <f>-'Afa+St+WC'!AP41</f>
        <v>-23.228796417926169</v>
      </c>
      <c r="AQ35" s="176">
        <f>-'Afa+St+WC'!AQ41</f>
        <v>-16.601882236894145</v>
      </c>
      <c r="AR35" s="176">
        <f>-'Afa+St+WC'!AR41</f>
        <v>-14.242335088262275</v>
      </c>
      <c r="AS35" s="176">
        <f>-'Afa+St+WC'!AS41</f>
        <v>-12.193147944720058</v>
      </c>
      <c r="AT35" s="176">
        <f>-'Afa+St+WC'!AT41</f>
        <v>-12.130941666053072</v>
      </c>
      <c r="AU35" s="176">
        <f>-'Afa+St+WC'!AU41</f>
        <v>-14.490563569381754</v>
      </c>
      <c r="AV35" s="176">
        <f>-'Afa+St+WC'!AV41</f>
        <v>-16.98187348675139</v>
      </c>
      <c r="AW35" s="176">
        <f>-'Afa+St+WC'!AW41</f>
        <v>-21.467514772016319</v>
      </c>
      <c r="AX35" s="176">
        <f>-'Afa+St+WC'!AX41</f>
        <v>-26.205083078465769</v>
      </c>
      <c r="AY35" s="176">
        <f>-'Afa+St+WC'!AY41</f>
        <v>-26.152805723755019</v>
      </c>
      <c r="AZ35" s="176">
        <f>-'Afa+St+WC'!AZ41</f>
        <v>-29.950548807304706</v>
      </c>
      <c r="BA35" s="176">
        <f>-'Afa+St+WC'!BA41</f>
        <v>-30.364215981679628</v>
      </c>
      <c r="BB35" s="176">
        <f>-'Afa+St+WC'!BB41</f>
        <v>-27.658051792390154</v>
      </c>
      <c r="BC35" s="176">
        <f>-'Afa+St+WC'!BC41</f>
        <v>-20.521770447061463</v>
      </c>
      <c r="BD35" s="176">
        <f>-'Afa+St+WC'!BD41</f>
        <v>-18.067495411166014</v>
      </c>
      <c r="BE35" s="176">
        <f>-'Afa+St+WC'!BE41</f>
        <v>-15.818406788453753</v>
      </c>
      <c r="BF35" s="176">
        <f>-'Afa+St+WC'!BF41</f>
        <v>-15.816844110363228</v>
      </c>
      <c r="BG35" s="176">
        <f>-'Afa+St+WC'!BG41</f>
        <v>-18.337131762649321</v>
      </c>
      <c r="BH35" s="176">
        <f>-'Afa+St+WC'!BH41</f>
        <v>-20.934289974591419</v>
      </c>
      <c r="BI35" s="176">
        <f>-'Afa+St+WC'!BI41</f>
        <v>-25.786655247226708</v>
      </c>
      <c r="BJ35" s="176">
        <f>-'Afa+St+WC'!BJ41</f>
        <v>-30.780548569588397</v>
      </c>
      <c r="BK35" s="176">
        <f>-'Afa+St+WC'!BK41</f>
        <v>-30.789503350678899</v>
      </c>
      <c r="BL35" s="176">
        <f>-'Afa+St+WC'!BL41</f>
        <v>-30.869567886345216</v>
      </c>
      <c r="BM35" s="176">
        <f>-'Afa+St+WC'!BM41</f>
        <v>-31.124936956227948</v>
      </c>
      <c r="BN35" s="176">
        <f>-'Afa+St+WC'!BN41</f>
        <v>-28.632588511082734</v>
      </c>
      <c r="BO35" s="176">
        <f>-'Afa+St+WC'!BO41</f>
        <v>-21.553591091054937</v>
      </c>
      <c r="BP35" s="176">
        <f>-'Afa+St+WC'!BP41</f>
        <v>-19.201976746798568</v>
      </c>
      <c r="BQ35" s="176">
        <f>-'Afa+St+WC'!BQ41</f>
        <v>-16.940865553693168</v>
      </c>
      <c r="BR35" s="176">
        <f>-'Afa+St+WC'!BR41</f>
        <v>-17.008466557265564</v>
      </c>
      <c r="BS35" s="176">
        <f>-'Afa+St+WC'!BS41</f>
        <v>-19.505564137892751</v>
      </c>
      <c r="BT35" s="176">
        <f>-'Afa+St+WC'!BT41</f>
        <v>-22.020416799077399</v>
      </c>
      <c r="BU35" s="176">
        <f>-'Afa+St+WC'!BU41</f>
        <v>-26.873697994982368</v>
      </c>
      <c r="BV35" s="176">
        <f>-'Afa+St+WC'!BV41</f>
        <v>-31.749550576603813</v>
      </c>
      <c r="BW35" s="176">
        <f>-'Afa+St+WC'!BW41</f>
        <v>-31.829782217731392</v>
      </c>
      <c r="BX35" s="176">
        <f>-'Afa+St+WC'!BX41</f>
        <v>-31.921469046426346</v>
      </c>
      <c r="BY35" s="176">
        <f>-'Afa+St+WC'!BY41</f>
        <v>-31.855269801299762</v>
      </c>
      <c r="BZ35" s="176">
        <f>-'Afa+St+WC'!BZ41</f>
        <v>-29.412358626603332</v>
      </c>
      <c r="CA35" s="176">
        <f>-'Afa+St+WC'!CA41</f>
        <v>-22.239173873367836</v>
      </c>
      <c r="CB35" s="176">
        <f>-'Afa+St+WC'!CB41</f>
        <v>-19.814009694951551</v>
      </c>
      <c r="CC35" s="176">
        <f>-'Afa+St+WC'!CC41</f>
        <v>-17.396499337105112</v>
      </c>
      <c r="CD35" s="176">
        <f>-'Afa+St+WC'!CD41</f>
        <v>-17.343327989211083</v>
      </c>
      <c r="CE35" s="176">
        <f>-'Afa+St+WC'!CE41</f>
        <v>-19.647250889870097</v>
      </c>
      <c r="CF35" s="176">
        <f>-'Afa+St+WC'!CF41</f>
        <v>-21.946958872433424</v>
      </c>
      <c r="CG35" s="176">
        <f>-'Afa+St+WC'!CG41</f>
        <v>-26.589918041479997</v>
      </c>
      <c r="CH35" s="176">
        <f>-'Afa+St+WC'!CH41</f>
        <v>-31.222962188043937</v>
      </c>
      <c r="CI35" s="176">
        <f>-'Afa+St+WC'!CI41</f>
        <v>-31.151164142623568</v>
      </c>
      <c r="CJ35" s="176">
        <f>-'Afa+St+WC'!CJ41</f>
        <v>0</v>
      </c>
      <c r="CK35" s="176">
        <f>-'Afa+St+WC'!CK41</f>
        <v>0</v>
      </c>
      <c r="CL35" s="176">
        <f>-'Afa+St+WC'!CL41</f>
        <v>0</v>
      </c>
      <c r="CM35" s="176">
        <f>-'Afa+St+WC'!CM41</f>
        <v>0</v>
      </c>
      <c r="CN35" s="176">
        <f>-'Afa+St+WC'!CN41</f>
        <v>0</v>
      </c>
      <c r="CO35" s="176">
        <f>-'Afa+St+WC'!CO41</f>
        <v>0</v>
      </c>
      <c r="CP35" s="176">
        <f>-'Afa+St+WC'!CP41</f>
        <v>0</v>
      </c>
      <c r="CQ35" s="176">
        <f>-'Afa+St+WC'!CQ41</f>
        <v>0</v>
      </c>
      <c r="CR35" s="176">
        <f>-'Afa+St+WC'!CR41</f>
        <v>0</v>
      </c>
      <c r="CS35" s="176">
        <f>-'Afa+St+WC'!CS41</f>
        <v>0</v>
      </c>
      <c r="CT35" s="176">
        <f>-'Afa+St+WC'!CT41</f>
        <v>0</v>
      </c>
      <c r="CU35" s="176">
        <f>-'Afa+St+WC'!CU41</f>
        <v>0</v>
      </c>
      <c r="CV35" s="176">
        <f>-'Afa+St+WC'!CV41</f>
        <v>0</v>
      </c>
      <c r="CW35" s="176">
        <f>-'Afa+St+WC'!CW41</f>
        <v>0</v>
      </c>
      <c r="CX35" s="176">
        <f>-'Afa+St+WC'!CX41</f>
        <v>0</v>
      </c>
      <c r="CY35" s="176">
        <f>-'Afa+St+WC'!CY41</f>
        <v>0</v>
      </c>
      <c r="CZ35" s="176">
        <f>-'Afa+St+WC'!CZ41</f>
        <v>0</v>
      </c>
      <c r="DA35" s="176">
        <f>-'Afa+St+WC'!DA41</f>
        <v>0</v>
      </c>
      <c r="DB35" s="176">
        <f>-'Afa+St+WC'!DB41</f>
        <v>0</v>
      </c>
      <c r="DC35" s="176">
        <f>-'Afa+St+WC'!DC41</f>
        <v>0</v>
      </c>
      <c r="DD35" s="176">
        <f>-'Afa+St+WC'!DD41</f>
        <v>0</v>
      </c>
      <c r="DE35" s="176">
        <f>-'Afa+St+WC'!DE41</f>
        <v>0</v>
      </c>
      <c r="DF35" s="176">
        <f>-'Afa+St+WC'!DF41</f>
        <v>0</v>
      </c>
      <c r="DG35" s="176">
        <f>-'Afa+St+WC'!DG41</f>
        <v>0</v>
      </c>
      <c r="DH35" s="176">
        <f>-'Afa+St+WC'!DH41</f>
        <v>0</v>
      </c>
      <c r="DI35" s="176">
        <f>-'Afa+St+WC'!DI41</f>
        <v>0</v>
      </c>
      <c r="DJ35" s="176">
        <f>-'Afa+St+WC'!DJ41</f>
        <v>0</v>
      </c>
      <c r="DK35" s="176">
        <f>-'Afa+St+WC'!DK41</f>
        <v>0</v>
      </c>
      <c r="DL35" s="176">
        <f>-'Afa+St+WC'!DL41</f>
        <v>0</v>
      </c>
      <c r="DM35" s="176">
        <f>-'Afa+St+WC'!DM41</f>
        <v>0</v>
      </c>
      <c r="DN35" s="176">
        <f>-'Afa+St+WC'!DN41</f>
        <v>0</v>
      </c>
      <c r="DO35" s="176">
        <f>-'Afa+St+WC'!DO41</f>
        <v>0</v>
      </c>
      <c r="DP35" s="176">
        <f>-'Afa+St+WC'!DP41</f>
        <v>0</v>
      </c>
      <c r="DQ35" s="176">
        <f>-'Afa+St+WC'!DQ41</f>
        <v>0</v>
      </c>
      <c r="DR35" s="176">
        <f>-'Afa+St+WC'!DR41</f>
        <v>0</v>
      </c>
      <c r="DS35" s="176">
        <f>-'Afa+St+WC'!DS41</f>
        <v>0</v>
      </c>
      <c r="DT35" s="176">
        <f>-'Afa+St+WC'!DT41</f>
        <v>0</v>
      </c>
      <c r="DU35" s="176">
        <f>-'Afa+St+WC'!DU41</f>
        <v>0</v>
      </c>
      <c r="DV35" s="176">
        <f>-'Afa+St+WC'!DV41</f>
        <v>0</v>
      </c>
      <c r="DW35" s="176">
        <f>-'Afa+St+WC'!DW41</f>
        <v>0</v>
      </c>
      <c r="DX35" s="176">
        <f>-'Afa+St+WC'!DX41</f>
        <v>0</v>
      </c>
      <c r="DY35" s="176">
        <f>-'Afa+St+WC'!DY41</f>
        <v>0</v>
      </c>
    </row>
    <row r="36" spans="3:129" ht="13.5" thickBot="1">
      <c r="C36" s="180" t="s">
        <v>353</v>
      </c>
      <c r="I36" s="199">
        <f>SUM(J36:DY36)</f>
        <v>3477.9573123560835</v>
      </c>
      <c r="J36" s="177">
        <f>J33+J35</f>
        <v>0</v>
      </c>
      <c r="K36" s="177">
        <f t="shared" ref="K36:BV36" si="6">K33+K35</f>
        <v>0</v>
      </c>
      <c r="L36" s="177">
        <f t="shared" si="6"/>
        <v>0</v>
      </c>
      <c r="M36" s="177">
        <f t="shared" si="6"/>
        <v>0</v>
      </c>
      <c r="N36" s="177">
        <f t="shared" si="6"/>
        <v>0</v>
      </c>
      <c r="O36" s="177">
        <f t="shared" si="6"/>
        <v>0</v>
      </c>
      <c r="P36" s="177">
        <f t="shared" si="6"/>
        <v>47.84201696453156</v>
      </c>
      <c r="Q36" s="177">
        <f t="shared" si="6"/>
        <v>49.081465484491773</v>
      </c>
      <c r="R36" s="177">
        <f t="shared" si="6"/>
        <v>42.805007416391746</v>
      </c>
      <c r="S36" s="177">
        <f t="shared" si="6"/>
        <v>28.678662053029189</v>
      </c>
      <c r="T36" s="177">
        <f t="shared" si="6"/>
        <v>23.321186299254933</v>
      </c>
      <c r="U36" s="177">
        <f t="shared" si="6"/>
        <v>18.867923946522904</v>
      </c>
      <c r="V36" s="177">
        <f t="shared" si="6"/>
        <v>18.338239024126647</v>
      </c>
      <c r="W36" s="177">
        <f t="shared" si="6"/>
        <v>23.060311066714963</v>
      </c>
      <c r="X36" s="177">
        <f t="shared" si="6"/>
        <v>28.222506809912289</v>
      </c>
      <c r="Y36" s="177">
        <f t="shared" si="6"/>
        <v>37.276695205874006</v>
      </c>
      <c r="Z36" s="177">
        <f t="shared" si="6"/>
        <v>47.208783123297763</v>
      </c>
      <c r="AA36" s="177">
        <f t="shared" si="6"/>
        <v>46.651276181509004</v>
      </c>
      <c r="AB36" s="177">
        <f t="shared" si="6"/>
        <v>51.125776976396551</v>
      </c>
      <c r="AC36" s="177">
        <f t="shared" si="6"/>
        <v>52.261703795788542</v>
      </c>
      <c r="AD36" s="177">
        <f t="shared" si="6"/>
        <v>46.323686474603974</v>
      </c>
      <c r="AE36" s="177">
        <f t="shared" si="6"/>
        <v>31.697066510058342</v>
      </c>
      <c r="AF36" s="177">
        <f t="shared" si="6"/>
        <v>26.307760021397087</v>
      </c>
      <c r="AG36" s="177">
        <f t="shared" si="6"/>
        <v>21.869105905885178</v>
      </c>
      <c r="AH36" s="177">
        <f t="shared" si="6"/>
        <v>21.59197070899133</v>
      </c>
      <c r="AI36" s="177">
        <f t="shared" si="6"/>
        <v>26.835972632909282</v>
      </c>
      <c r="AJ36" s="177">
        <f t="shared" si="6"/>
        <v>32.504962004613056</v>
      </c>
      <c r="AK36" s="177">
        <f t="shared" si="6"/>
        <v>42.351119711820829</v>
      </c>
      <c r="AL36" s="177">
        <f t="shared" si="6"/>
        <v>53.022162737721985</v>
      </c>
      <c r="AM36" s="177">
        <f t="shared" si="6"/>
        <v>52.766233827518519</v>
      </c>
      <c r="AN36" s="177">
        <f t="shared" si="6"/>
        <v>59.214987477221641</v>
      </c>
      <c r="AO36" s="177">
        <f t="shared" si="6"/>
        <v>60.529924556547911</v>
      </c>
      <c r="AP36" s="177">
        <f t="shared" si="6"/>
        <v>54.200524975161066</v>
      </c>
      <c r="AQ36" s="177">
        <f t="shared" si="6"/>
        <v>38.737725219419673</v>
      </c>
      <c r="AR36" s="177">
        <f t="shared" si="6"/>
        <v>33.232115205945313</v>
      </c>
      <c r="AS36" s="177">
        <f t="shared" si="6"/>
        <v>28.450678537680133</v>
      </c>
      <c r="AT36" s="177">
        <f t="shared" si="6"/>
        <v>28.305530554123838</v>
      </c>
      <c r="AU36" s="177">
        <f t="shared" si="6"/>
        <v>33.811314995224095</v>
      </c>
      <c r="AV36" s="177">
        <f t="shared" si="6"/>
        <v>39.624371469086583</v>
      </c>
      <c r="AW36" s="177">
        <f t="shared" si="6"/>
        <v>50.090867801371417</v>
      </c>
      <c r="AX36" s="177">
        <f t="shared" si="6"/>
        <v>61.145193849753461</v>
      </c>
      <c r="AY36" s="177">
        <f t="shared" si="6"/>
        <v>61.023213355428382</v>
      </c>
      <c r="AZ36" s="177">
        <f t="shared" si="6"/>
        <v>69.884613883710983</v>
      </c>
      <c r="BA36" s="177">
        <f t="shared" si="6"/>
        <v>70.84983729058581</v>
      </c>
      <c r="BB36" s="177">
        <f t="shared" si="6"/>
        <v>64.535454182243697</v>
      </c>
      <c r="BC36" s="177">
        <f t="shared" si="6"/>
        <v>47.88413104314342</v>
      </c>
      <c r="BD36" s="177">
        <f t="shared" si="6"/>
        <v>42.157489292720705</v>
      </c>
      <c r="BE36" s="177">
        <f t="shared" si="6"/>
        <v>36.909615839725433</v>
      </c>
      <c r="BF36" s="177">
        <f t="shared" si="6"/>
        <v>36.905969590847533</v>
      </c>
      <c r="BG36" s="177">
        <f t="shared" si="6"/>
        <v>42.786640779515089</v>
      </c>
      <c r="BH36" s="177">
        <f t="shared" si="6"/>
        <v>48.846676607379976</v>
      </c>
      <c r="BI36" s="177">
        <f t="shared" si="6"/>
        <v>60.168862243528991</v>
      </c>
      <c r="BJ36" s="177">
        <f t="shared" si="6"/>
        <v>71.821279995706277</v>
      </c>
      <c r="BK36" s="177">
        <f t="shared" si="6"/>
        <v>71.842174484917436</v>
      </c>
      <c r="BL36" s="177">
        <f t="shared" si="6"/>
        <v>72.028991734805516</v>
      </c>
      <c r="BM36" s="177">
        <f t="shared" si="6"/>
        <v>72.624852897865225</v>
      </c>
      <c r="BN36" s="177">
        <f t="shared" si="6"/>
        <v>66.80937319252638</v>
      </c>
      <c r="BO36" s="177">
        <f t="shared" si="6"/>
        <v>50.291712545794852</v>
      </c>
      <c r="BP36" s="177">
        <f t="shared" si="6"/>
        <v>44.804612409196665</v>
      </c>
      <c r="BQ36" s="177">
        <f t="shared" si="6"/>
        <v>39.52868629195072</v>
      </c>
      <c r="BR36" s="177">
        <f t="shared" si="6"/>
        <v>39.686421966952985</v>
      </c>
      <c r="BS36" s="177">
        <f t="shared" si="6"/>
        <v>45.512982988416425</v>
      </c>
      <c r="BT36" s="177">
        <f t="shared" si="6"/>
        <v>51.380972531180603</v>
      </c>
      <c r="BU36" s="177">
        <f t="shared" si="6"/>
        <v>62.705295321625528</v>
      </c>
      <c r="BV36" s="177">
        <f t="shared" si="6"/>
        <v>74.082284678742241</v>
      </c>
      <c r="BW36" s="177">
        <f t="shared" ref="BW36:DY36" si="7">BW33+BW35</f>
        <v>74.269491841373252</v>
      </c>
      <c r="BX36" s="177">
        <f t="shared" si="7"/>
        <v>74.483427774994823</v>
      </c>
      <c r="BY36" s="177">
        <f t="shared" si="7"/>
        <v>74.328962869699438</v>
      </c>
      <c r="BZ36" s="177">
        <f t="shared" si="7"/>
        <v>68.628836795407778</v>
      </c>
      <c r="CA36" s="177">
        <f t="shared" si="7"/>
        <v>51.891405704524956</v>
      </c>
      <c r="CB36" s="177">
        <f t="shared" si="7"/>
        <v>46.232689288220286</v>
      </c>
      <c r="CC36" s="177">
        <f t="shared" si="7"/>
        <v>40.591831786578595</v>
      </c>
      <c r="CD36" s="177">
        <f t="shared" si="7"/>
        <v>40.467765308159194</v>
      </c>
      <c r="CE36" s="177">
        <f t="shared" si="7"/>
        <v>45.8435854096969</v>
      </c>
      <c r="CF36" s="177">
        <f t="shared" si="7"/>
        <v>51.209570702344649</v>
      </c>
      <c r="CG36" s="177">
        <f t="shared" si="7"/>
        <v>62.04314209678666</v>
      </c>
      <c r="CH36" s="177">
        <f t="shared" si="7"/>
        <v>72.85357843876919</v>
      </c>
      <c r="CI36" s="177">
        <f t="shared" si="7"/>
        <v>72.686049666121662</v>
      </c>
      <c r="CJ36" s="177">
        <f t="shared" si="7"/>
        <v>0</v>
      </c>
      <c r="CK36" s="177">
        <f t="shared" si="7"/>
        <v>0</v>
      </c>
      <c r="CL36" s="177">
        <f t="shared" si="7"/>
        <v>0</v>
      </c>
      <c r="CM36" s="177">
        <f t="shared" si="7"/>
        <v>0</v>
      </c>
      <c r="CN36" s="177">
        <f t="shared" si="7"/>
        <v>0</v>
      </c>
      <c r="CO36" s="177">
        <f t="shared" si="7"/>
        <v>0</v>
      </c>
      <c r="CP36" s="177">
        <f t="shared" si="7"/>
        <v>0</v>
      </c>
      <c r="CQ36" s="177">
        <f t="shared" si="7"/>
        <v>0</v>
      </c>
      <c r="CR36" s="177">
        <f t="shared" si="7"/>
        <v>0</v>
      </c>
      <c r="CS36" s="177">
        <f t="shared" si="7"/>
        <v>0</v>
      </c>
      <c r="CT36" s="177">
        <f t="shared" si="7"/>
        <v>0</v>
      </c>
      <c r="CU36" s="177">
        <f t="shared" si="7"/>
        <v>0</v>
      </c>
      <c r="CV36" s="177">
        <f t="shared" si="7"/>
        <v>0</v>
      </c>
      <c r="CW36" s="177">
        <f t="shared" si="7"/>
        <v>0</v>
      </c>
      <c r="CX36" s="177">
        <f t="shared" si="7"/>
        <v>0</v>
      </c>
      <c r="CY36" s="177">
        <f t="shared" si="7"/>
        <v>0</v>
      </c>
      <c r="CZ36" s="177">
        <f t="shared" si="7"/>
        <v>0</v>
      </c>
      <c r="DA36" s="177">
        <f t="shared" si="7"/>
        <v>0</v>
      </c>
      <c r="DB36" s="177">
        <f t="shared" si="7"/>
        <v>0</v>
      </c>
      <c r="DC36" s="177">
        <f t="shared" si="7"/>
        <v>0</v>
      </c>
      <c r="DD36" s="177">
        <f t="shared" si="7"/>
        <v>0</v>
      </c>
      <c r="DE36" s="177">
        <f t="shared" si="7"/>
        <v>0</v>
      </c>
      <c r="DF36" s="177">
        <f t="shared" si="7"/>
        <v>0</v>
      </c>
      <c r="DG36" s="177">
        <f t="shared" si="7"/>
        <v>0</v>
      </c>
      <c r="DH36" s="177">
        <f t="shared" si="7"/>
        <v>0</v>
      </c>
      <c r="DI36" s="177">
        <f t="shared" si="7"/>
        <v>0</v>
      </c>
      <c r="DJ36" s="177">
        <f t="shared" si="7"/>
        <v>0</v>
      </c>
      <c r="DK36" s="177">
        <f t="shared" si="7"/>
        <v>0</v>
      </c>
      <c r="DL36" s="177">
        <f t="shared" si="7"/>
        <v>0</v>
      </c>
      <c r="DM36" s="177">
        <f t="shared" si="7"/>
        <v>0</v>
      </c>
      <c r="DN36" s="177">
        <f t="shared" si="7"/>
        <v>0</v>
      </c>
      <c r="DO36" s="177">
        <f t="shared" si="7"/>
        <v>0</v>
      </c>
      <c r="DP36" s="177">
        <f t="shared" si="7"/>
        <v>0</v>
      </c>
      <c r="DQ36" s="177">
        <f t="shared" si="7"/>
        <v>0</v>
      </c>
      <c r="DR36" s="177">
        <f t="shared" si="7"/>
        <v>0</v>
      </c>
      <c r="DS36" s="177">
        <f t="shared" si="7"/>
        <v>0</v>
      </c>
      <c r="DT36" s="177">
        <f t="shared" si="7"/>
        <v>0</v>
      </c>
      <c r="DU36" s="177">
        <f t="shared" si="7"/>
        <v>0</v>
      </c>
      <c r="DV36" s="177">
        <f t="shared" si="7"/>
        <v>0</v>
      </c>
      <c r="DW36" s="177">
        <f t="shared" si="7"/>
        <v>0</v>
      </c>
      <c r="DX36" s="177">
        <f t="shared" si="7"/>
        <v>0</v>
      </c>
      <c r="DY36" s="177">
        <f t="shared" si="7"/>
        <v>0</v>
      </c>
    </row>
    <row r="37" spans="3:129" ht="13.5" thickTop="1">
      <c r="C37" s="220" t="s">
        <v>354</v>
      </c>
      <c r="I37" s="21"/>
      <c r="J37" s="140">
        <f>(I37+J36)*SUM(J6:J7)</f>
        <v>0</v>
      </c>
      <c r="K37" s="140">
        <f t="shared" ref="K37:BV37" si="8">(J37+K36)*SUM(K6:K7)</f>
        <v>0</v>
      </c>
      <c r="L37" s="140">
        <f t="shared" si="8"/>
        <v>0</v>
      </c>
      <c r="M37" s="140">
        <f t="shared" si="8"/>
        <v>0</v>
      </c>
      <c r="N37" s="140">
        <f t="shared" si="8"/>
        <v>0</v>
      </c>
      <c r="O37" s="140">
        <f t="shared" si="8"/>
        <v>0</v>
      </c>
      <c r="P37" s="140">
        <f t="shared" si="8"/>
        <v>47.84201696453156</v>
      </c>
      <c r="Q37" s="140">
        <f t="shared" si="8"/>
        <v>96.923482449023339</v>
      </c>
      <c r="R37" s="140">
        <f t="shared" si="8"/>
        <v>139.7284898654151</v>
      </c>
      <c r="S37" s="140">
        <f t="shared" si="8"/>
        <v>168.4071519184443</v>
      </c>
      <c r="T37" s="140">
        <f t="shared" si="8"/>
        <v>191.72833821769922</v>
      </c>
      <c r="U37" s="140">
        <f t="shared" si="8"/>
        <v>210.59626216422211</v>
      </c>
      <c r="V37" s="140">
        <f t="shared" si="8"/>
        <v>228.93450118834875</v>
      </c>
      <c r="W37" s="140">
        <f t="shared" si="8"/>
        <v>251.99481225506372</v>
      </c>
      <c r="X37" s="140">
        <f t="shared" si="8"/>
        <v>280.21731906497598</v>
      </c>
      <c r="Y37" s="140">
        <f t="shared" si="8"/>
        <v>317.49401427085002</v>
      </c>
      <c r="Z37" s="140">
        <f t="shared" si="8"/>
        <v>364.70279739414775</v>
      </c>
      <c r="AA37" s="140">
        <f t="shared" si="8"/>
        <v>411.35407357565674</v>
      </c>
      <c r="AB37" s="140">
        <f t="shared" si="8"/>
        <v>462.47985055205328</v>
      </c>
      <c r="AC37" s="140">
        <f t="shared" si="8"/>
        <v>514.74155434784177</v>
      </c>
      <c r="AD37" s="140">
        <f t="shared" si="8"/>
        <v>561.06524082244573</v>
      </c>
      <c r="AE37" s="140">
        <f t="shared" si="8"/>
        <v>592.76230733250407</v>
      </c>
      <c r="AF37" s="140">
        <f t="shared" si="8"/>
        <v>619.07006735390109</v>
      </c>
      <c r="AG37" s="140">
        <f t="shared" si="8"/>
        <v>640.93917325978623</v>
      </c>
      <c r="AH37" s="140">
        <f t="shared" si="8"/>
        <v>662.53114396877754</v>
      </c>
      <c r="AI37" s="140">
        <f t="shared" si="8"/>
        <v>689.3671166016868</v>
      </c>
      <c r="AJ37" s="140">
        <f t="shared" si="8"/>
        <v>721.87207860629985</v>
      </c>
      <c r="AK37" s="140">
        <f t="shared" si="8"/>
        <v>764.22319831812069</v>
      </c>
      <c r="AL37" s="140">
        <f t="shared" si="8"/>
        <v>817.24536105584264</v>
      </c>
      <c r="AM37" s="140">
        <f t="shared" si="8"/>
        <v>870.01159488336111</v>
      </c>
      <c r="AN37" s="140">
        <f t="shared" si="8"/>
        <v>929.22658236058271</v>
      </c>
      <c r="AO37" s="140">
        <f t="shared" si="8"/>
        <v>989.75650691713065</v>
      </c>
      <c r="AP37" s="140">
        <f t="shared" si="8"/>
        <v>1043.9570318922918</v>
      </c>
      <c r="AQ37" s="140">
        <f t="shared" si="8"/>
        <v>1082.6947571117114</v>
      </c>
      <c r="AR37" s="140">
        <f t="shared" si="8"/>
        <v>1115.9268723176567</v>
      </c>
      <c r="AS37" s="140">
        <f t="shared" si="8"/>
        <v>1144.3775508553369</v>
      </c>
      <c r="AT37" s="140">
        <f t="shared" si="8"/>
        <v>1172.6830814094608</v>
      </c>
      <c r="AU37" s="140">
        <f t="shared" si="8"/>
        <v>1206.4943964046849</v>
      </c>
      <c r="AV37" s="140">
        <f t="shared" si="8"/>
        <v>1246.1187678737715</v>
      </c>
      <c r="AW37" s="140">
        <f t="shared" si="8"/>
        <v>1296.2096356751429</v>
      </c>
      <c r="AX37" s="140">
        <f t="shared" si="8"/>
        <v>1357.3548295248963</v>
      </c>
      <c r="AY37" s="140">
        <f t="shared" si="8"/>
        <v>1418.3780428803248</v>
      </c>
      <c r="AZ37" s="140">
        <f t="shared" si="8"/>
        <v>1488.2626567640357</v>
      </c>
      <c r="BA37" s="140">
        <f t="shared" si="8"/>
        <v>1559.1124940546215</v>
      </c>
      <c r="BB37" s="140">
        <f t="shared" si="8"/>
        <v>1623.6479482368652</v>
      </c>
      <c r="BC37" s="140">
        <f t="shared" si="8"/>
        <v>1671.5320792800087</v>
      </c>
      <c r="BD37" s="140">
        <f t="shared" si="8"/>
        <v>1713.6895685727295</v>
      </c>
      <c r="BE37" s="140">
        <f t="shared" si="8"/>
        <v>1750.5991844124549</v>
      </c>
      <c r="BF37" s="140">
        <f t="shared" si="8"/>
        <v>1787.5051540033023</v>
      </c>
      <c r="BG37" s="140">
        <f t="shared" si="8"/>
        <v>1830.2917947828173</v>
      </c>
      <c r="BH37" s="140">
        <f t="shared" si="8"/>
        <v>1879.1384713901973</v>
      </c>
      <c r="BI37" s="140">
        <f t="shared" si="8"/>
        <v>1939.3073336337263</v>
      </c>
      <c r="BJ37" s="140">
        <f t="shared" si="8"/>
        <v>2011.1286136294325</v>
      </c>
      <c r="BK37" s="140">
        <f t="shared" si="8"/>
        <v>2082.9707881143499</v>
      </c>
      <c r="BL37" s="140">
        <f t="shared" si="8"/>
        <v>2154.9997798491554</v>
      </c>
      <c r="BM37" s="140">
        <f t="shared" si="8"/>
        <v>2227.6246327470208</v>
      </c>
      <c r="BN37" s="140">
        <f t="shared" si="8"/>
        <v>2294.4340059395472</v>
      </c>
      <c r="BO37" s="140">
        <f t="shared" si="8"/>
        <v>2344.725718485342</v>
      </c>
      <c r="BP37" s="140">
        <f t="shared" si="8"/>
        <v>2389.5303308945386</v>
      </c>
      <c r="BQ37" s="140">
        <f t="shared" si="8"/>
        <v>2429.0590171864892</v>
      </c>
      <c r="BR37" s="140">
        <f t="shared" si="8"/>
        <v>2468.745439153442</v>
      </c>
      <c r="BS37" s="140">
        <f t="shared" si="8"/>
        <v>2514.2584221418583</v>
      </c>
      <c r="BT37" s="140">
        <f t="shared" si="8"/>
        <v>2565.6393946730391</v>
      </c>
      <c r="BU37" s="140">
        <f t="shared" si="8"/>
        <v>2628.3446899946648</v>
      </c>
      <c r="BV37" s="140">
        <f t="shared" si="8"/>
        <v>2702.4269746734071</v>
      </c>
      <c r="BW37" s="140">
        <f t="shared" ref="BW37:DY37" si="9">(BV37+BW36)*SUM(BW6:BW7)</f>
        <v>2776.6964665147802</v>
      </c>
      <c r="BX37" s="140">
        <f t="shared" si="9"/>
        <v>2851.1798942897749</v>
      </c>
      <c r="BY37" s="140">
        <f t="shared" si="9"/>
        <v>2925.5088571594742</v>
      </c>
      <c r="BZ37" s="140">
        <f t="shared" si="9"/>
        <v>2994.1376939548818</v>
      </c>
      <c r="CA37" s="140">
        <f t="shared" si="9"/>
        <v>3046.0290996594067</v>
      </c>
      <c r="CB37" s="140">
        <f t="shared" si="9"/>
        <v>3092.2617889476269</v>
      </c>
      <c r="CC37" s="140">
        <f t="shared" si="9"/>
        <v>3132.8536207342054</v>
      </c>
      <c r="CD37" s="140">
        <f t="shared" si="9"/>
        <v>3173.3213860423648</v>
      </c>
      <c r="CE37" s="140">
        <f t="shared" si="9"/>
        <v>3219.1649714520618</v>
      </c>
      <c r="CF37" s="140">
        <f t="shared" si="9"/>
        <v>3270.3745421544063</v>
      </c>
      <c r="CG37" s="140">
        <f t="shared" si="9"/>
        <v>3332.4176842511929</v>
      </c>
      <c r="CH37" s="140">
        <f t="shared" si="9"/>
        <v>3405.271262689962</v>
      </c>
      <c r="CI37" s="140">
        <f t="shared" si="9"/>
        <v>3477.9573123560835</v>
      </c>
      <c r="CJ37" s="140">
        <f t="shared" si="9"/>
        <v>0</v>
      </c>
      <c r="CK37" s="140">
        <f t="shared" si="9"/>
        <v>0</v>
      </c>
      <c r="CL37" s="140">
        <f t="shared" si="9"/>
        <v>0</v>
      </c>
      <c r="CM37" s="140">
        <f t="shared" si="9"/>
        <v>0</v>
      </c>
      <c r="CN37" s="140">
        <f t="shared" si="9"/>
        <v>0</v>
      </c>
      <c r="CO37" s="140">
        <f t="shared" si="9"/>
        <v>0</v>
      </c>
      <c r="CP37" s="140">
        <f t="shared" si="9"/>
        <v>0</v>
      </c>
      <c r="CQ37" s="140">
        <f t="shared" si="9"/>
        <v>0</v>
      </c>
      <c r="CR37" s="140">
        <f t="shared" si="9"/>
        <v>0</v>
      </c>
      <c r="CS37" s="140">
        <f t="shared" si="9"/>
        <v>0</v>
      </c>
      <c r="CT37" s="140">
        <f t="shared" si="9"/>
        <v>0</v>
      </c>
      <c r="CU37" s="140">
        <f t="shared" si="9"/>
        <v>0</v>
      </c>
      <c r="CV37" s="140">
        <f t="shared" si="9"/>
        <v>0</v>
      </c>
      <c r="CW37" s="140">
        <f t="shared" si="9"/>
        <v>0</v>
      </c>
      <c r="CX37" s="140">
        <f t="shared" si="9"/>
        <v>0</v>
      </c>
      <c r="CY37" s="140">
        <f t="shared" si="9"/>
        <v>0</v>
      </c>
      <c r="CZ37" s="140">
        <f t="shared" si="9"/>
        <v>0</v>
      </c>
      <c r="DA37" s="140">
        <f t="shared" si="9"/>
        <v>0</v>
      </c>
      <c r="DB37" s="140">
        <f t="shared" si="9"/>
        <v>0</v>
      </c>
      <c r="DC37" s="140">
        <f t="shared" si="9"/>
        <v>0</v>
      </c>
      <c r="DD37" s="140">
        <f t="shared" si="9"/>
        <v>0</v>
      </c>
      <c r="DE37" s="140">
        <f t="shared" si="9"/>
        <v>0</v>
      </c>
      <c r="DF37" s="140">
        <f t="shared" si="9"/>
        <v>0</v>
      </c>
      <c r="DG37" s="140">
        <f t="shared" si="9"/>
        <v>0</v>
      </c>
      <c r="DH37" s="140">
        <f t="shared" si="9"/>
        <v>0</v>
      </c>
      <c r="DI37" s="140">
        <f t="shared" si="9"/>
        <v>0</v>
      </c>
      <c r="DJ37" s="140">
        <f t="shared" si="9"/>
        <v>0</v>
      </c>
      <c r="DK37" s="140">
        <f t="shared" si="9"/>
        <v>0</v>
      </c>
      <c r="DL37" s="140">
        <f t="shared" si="9"/>
        <v>0</v>
      </c>
      <c r="DM37" s="140">
        <f t="shared" si="9"/>
        <v>0</v>
      </c>
      <c r="DN37" s="140">
        <f t="shared" si="9"/>
        <v>0</v>
      </c>
      <c r="DO37" s="140">
        <f t="shared" si="9"/>
        <v>0</v>
      </c>
      <c r="DP37" s="140">
        <f t="shared" si="9"/>
        <v>0</v>
      </c>
      <c r="DQ37" s="140">
        <f t="shared" si="9"/>
        <v>0</v>
      </c>
      <c r="DR37" s="140">
        <f t="shared" si="9"/>
        <v>0</v>
      </c>
      <c r="DS37" s="140">
        <f t="shared" si="9"/>
        <v>0</v>
      </c>
      <c r="DT37" s="140">
        <f t="shared" si="9"/>
        <v>0</v>
      </c>
      <c r="DU37" s="140">
        <f t="shared" si="9"/>
        <v>0</v>
      </c>
      <c r="DV37" s="140">
        <f t="shared" si="9"/>
        <v>0</v>
      </c>
      <c r="DW37" s="140">
        <f t="shared" si="9"/>
        <v>0</v>
      </c>
      <c r="DX37" s="140">
        <f t="shared" si="9"/>
        <v>0</v>
      </c>
      <c r="DY37" s="140">
        <f t="shared" si="9"/>
        <v>0</v>
      </c>
    </row>
  </sheetData>
  <conditionalFormatting sqref="J6">
    <cfRule type="cellIs" dxfId="153" priority="18" stopIfTrue="1" operator="equal">
      <formula>1</formula>
    </cfRule>
  </conditionalFormatting>
  <conditionalFormatting sqref="J7">
    <cfRule type="cellIs" dxfId="152" priority="17" stopIfTrue="1" operator="equal">
      <formula>1</formula>
    </cfRule>
  </conditionalFormatting>
  <conditionalFormatting sqref="K6:L6">
    <cfRule type="cellIs" dxfId="151" priority="16" stopIfTrue="1" operator="equal">
      <formula>1</formula>
    </cfRule>
  </conditionalFormatting>
  <conditionalFormatting sqref="K7:L7">
    <cfRule type="cellIs" dxfId="150" priority="15" stopIfTrue="1" operator="equal">
      <formula>1</formula>
    </cfRule>
  </conditionalFormatting>
  <conditionalFormatting sqref="CH4:DY4">
    <cfRule type="expression" dxfId="149" priority="5" stopIfTrue="1">
      <formula>CH$6=1</formula>
    </cfRule>
    <cfRule type="expression" dxfId="148" priority="6" stopIfTrue="1">
      <formula>CH$7=1</formula>
    </cfRule>
  </conditionalFormatting>
  <conditionalFormatting sqref="J4:L4">
    <cfRule type="expression" dxfId="147" priority="13" stopIfTrue="1">
      <formula>J$6=1</formula>
    </cfRule>
    <cfRule type="expression" dxfId="146" priority="14" stopIfTrue="1">
      <formula>J$7=1</formula>
    </cfRule>
  </conditionalFormatting>
  <conditionalFormatting sqref="M6:CG6">
    <cfRule type="cellIs" dxfId="145" priority="12" stopIfTrue="1" operator="equal">
      <formula>1</formula>
    </cfRule>
  </conditionalFormatting>
  <conditionalFormatting sqref="M7:CG7">
    <cfRule type="cellIs" dxfId="144" priority="11" stopIfTrue="1" operator="equal">
      <formula>1</formula>
    </cfRule>
  </conditionalFormatting>
  <conditionalFormatting sqref="M4:CG4 N5:O5">
    <cfRule type="expression" dxfId="143" priority="9" stopIfTrue="1">
      <formula>M$6=1</formula>
    </cfRule>
    <cfRule type="expression" dxfId="142" priority="10" stopIfTrue="1">
      <formula>M$7=1</formula>
    </cfRule>
  </conditionalFormatting>
  <conditionalFormatting sqref="CH6:DY6">
    <cfRule type="cellIs" dxfId="141" priority="8" stopIfTrue="1" operator="equal">
      <formula>1</formula>
    </cfRule>
  </conditionalFormatting>
  <conditionalFormatting sqref="CH7:DY7">
    <cfRule type="cellIs" dxfId="140" priority="7" stopIfTrue="1" operator="equal">
      <formula>1</formula>
    </cfRule>
  </conditionalFormatting>
  <conditionalFormatting sqref="J5:M5">
    <cfRule type="expression" dxfId="139" priority="3" stopIfTrue="1">
      <formula>J$6=1</formula>
    </cfRule>
    <cfRule type="expression" dxfId="138" priority="4" stopIfTrue="1">
      <formula>J$7=1</formula>
    </cfRule>
  </conditionalFormatting>
  <conditionalFormatting sqref="P5:DY5">
    <cfRule type="expression" dxfId="137" priority="1" stopIfTrue="1">
      <formula>P$6=1</formula>
    </cfRule>
    <cfRule type="expression" dxfId="136" priority="2" stopIfTrue="1">
      <formula>P$7=1</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FA106"/>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J8" sqref="J8"/>
    </sheetView>
  </sheetViews>
  <sheetFormatPr baseColWidth="10" defaultColWidth="0" defaultRowHeight="12.75"/>
  <cols>
    <col min="1" max="2" width="4.140625" style="146" customWidth="1"/>
    <col min="3" max="3" width="49.42578125" style="146" customWidth="1"/>
    <col min="4" max="4" width="13" style="146" customWidth="1"/>
    <col min="5" max="5" width="14.28515625" style="146" customWidth="1"/>
    <col min="6" max="6" width="9" style="146" customWidth="1"/>
    <col min="7" max="8" width="5.85546875" style="146" customWidth="1"/>
    <col min="9" max="129" width="11.42578125" style="146" customWidth="1"/>
    <col min="130" max="157" width="0" style="146" hidden="1" customWidth="1"/>
    <col min="158" max="16384" width="11.42578125" style="146" hidden="1"/>
  </cols>
  <sheetData>
    <row r="1" spans="1:129" ht="20.25">
      <c r="A1" s="43" t="s">
        <v>344</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row r="17" spans="1:129" ht="24" thickBot="1">
      <c r="A17" s="1"/>
      <c r="B17" s="1"/>
      <c r="C17" s="1" t="s">
        <v>212</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row>
    <row r="18" spans="1:129" ht="15">
      <c r="C18" s="3" t="s">
        <v>218</v>
      </c>
    </row>
    <row r="19" spans="1:129">
      <c r="C19" s="17" t="str">
        <f>Inputs!C45</f>
        <v>Große Feuerungsanlage + zweiter Ölkessel</v>
      </c>
      <c r="D19" s="8" t="s">
        <v>231</v>
      </c>
      <c r="I19" s="155">
        <f>SUM(J19:DY19)</f>
        <v>1</v>
      </c>
      <c r="J19" s="141">
        <f>Inputs!I45*Cons!J$6</f>
        <v>0.2</v>
      </c>
      <c r="K19" s="141">
        <f>Inputs!J45*Cons!K$6</f>
        <v>0.2</v>
      </c>
      <c r="L19" s="141">
        <f>Inputs!K45*Cons!L$6</f>
        <v>0.2</v>
      </c>
      <c r="M19" s="141">
        <f>Inputs!L45*Cons!M$6</f>
        <v>0.2</v>
      </c>
      <c r="N19" s="141">
        <f>Inputs!M45*Cons!N$6</f>
        <v>0.2</v>
      </c>
      <c r="O19" s="141">
        <f>Inputs!N45*Cons!O$6</f>
        <v>0</v>
      </c>
      <c r="P19" s="141">
        <f>Inputs!O45*Cons!P$6</f>
        <v>0</v>
      </c>
      <c r="Q19" s="141">
        <f>Inputs!P45*Cons!Q$6</f>
        <v>0</v>
      </c>
      <c r="R19" s="141">
        <f>Inputs!Q45*Cons!R$6</f>
        <v>0</v>
      </c>
      <c r="S19" s="141">
        <f>Inputs!R45*Cons!S$6</f>
        <v>0</v>
      </c>
      <c r="T19" s="141">
        <f>Inputs!S45*Cons!T$6</f>
        <v>0</v>
      </c>
      <c r="U19" s="141">
        <f>Inputs!T45*Cons!U$6</f>
        <v>0</v>
      </c>
      <c r="V19" s="141">
        <f>Inputs!U45*Cons!V$6</f>
        <v>0</v>
      </c>
      <c r="W19" s="141">
        <f>Inputs!V45*Cons!W$6</f>
        <v>0</v>
      </c>
      <c r="X19" s="141">
        <f>Inputs!W45*Cons!X$6</f>
        <v>0</v>
      </c>
      <c r="Y19" s="141">
        <f>Inputs!X45*Cons!Y$6</f>
        <v>0</v>
      </c>
      <c r="Z19" s="141">
        <f>Inputs!Y45*Cons!Z$6</f>
        <v>0</v>
      </c>
      <c r="AA19" s="141">
        <f>Inputs!Z45*Cons!AA$6</f>
        <v>0</v>
      </c>
      <c r="AB19" s="141">
        <f>Inputs!AA45*Cons!AB$6</f>
        <v>0</v>
      </c>
      <c r="AC19" s="141">
        <f>Inputs!AB45*Cons!AC$6</f>
        <v>0</v>
      </c>
      <c r="AD19" s="141">
        <f>Inputs!AC45*Cons!AD$6</f>
        <v>0</v>
      </c>
      <c r="AE19" s="141">
        <f>Inputs!AD45*Cons!AE$6</f>
        <v>0</v>
      </c>
      <c r="AF19" s="141">
        <f>Inputs!AE45*Cons!AF$6</f>
        <v>0</v>
      </c>
      <c r="AG19" s="141">
        <f>Inputs!AF45*Cons!AG$6</f>
        <v>0</v>
      </c>
      <c r="AH19" s="141">
        <f>Inputs!AG45*Cons!AH$6</f>
        <v>0</v>
      </c>
      <c r="AI19" s="141">
        <f>Inputs!AH45*Cons!AI$6</f>
        <v>0</v>
      </c>
      <c r="AJ19" s="141">
        <f>Inputs!AI45*Cons!AJ$6</f>
        <v>0</v>
      </c>
      <c r="AK19" s="141">
        <f>Inputs!AJ45*Cons!AK$6</f>
        <v>0</v>
      </c>
      <c r="AL19" s="141">
        <f>Inputs!AK45*Cons!AL$6</f>
        <v>0</v>
      </c>
      <c r="AM19" s="141">
        <f>Inputs!AL45*Cons!AM$6</f>
        <v>0</v>
      </c>
      <c r="AN19" s="141">
        <f>Inputs!AM45*Cons!AN$6</f>
        <v>0</v>
      </c>
      <c r="AO19" s="141">
        <f>Inputs!AN45*Cons!AO$6</f>
        <v>0</v>
      </c>
      <c r="AP19" s="141">
        <f>Inputs!AO45*Cons!AP$6</f>
        <v>0</v>
      </c>
      <c r="AQ19" s="141">
        <f>Inputs!AP45*Cons!AQ$6</f>
        <v>0</v>
      </c>
      <c r="AR19" s="141">
        <f>Inputs!AQ45*Cons!AR$6</f>
        <v>0</v>
      </c>
      <c r="AS19" s="141">
        <f>Inputs!AR45*Cons!AS$6</f>
        <v>0</v>
      </c>
      <c r="AT19" s="141">
        <f>Inputs!AS45*Cons!AT$6</f>
        <v>0</v>
      </c>
      <c r="AU19" s="141">
        <f>Inputs!AT45*Cons!AU$6</f>
        <v>0</v>
      </c>
      <c r="AV19" s="141">
        <f>Inputs!AU45*Cons!AV$6</f>
        <v>0</v>
      </c>
      <c r="AW19" s="141">
        <f>Inputs!AV45*Cons!AW$6</f>
        <v>0</v>
      </c>
      <c r="AX19" s="141">
        <f>Inputs!AW45*Cons!AX$6</f>
        <v>0</v>
      </c>
      <c r="AY19" s="141">
        <f>Inputs!AX45*Cons!AY$6</f>
        <v>0</v>
      </c>
      <c r="AZ19" s="141">
        <f>Inputs!AY45*Cons!AZ$6</f>
        <v>0</v>
      </c>
      <c r="BA19" s="141">
        <f>Inputs!AZ45*Cons!BA$6</f>
        <v>0</v>
      </c>
      <c r="BB19" s="141">
        <f>Inputs!BA45*Cons!BB$6</f>
        <v>0</v>
      </c>
      <c r="BC19" s="141">
        <f>Inputs!BB45*Cons!BC$6</f>
        <v>0</v>
      </c>
      <c r="BD19" s="141">
        <f>Inputs!BC45*Cons!BD$6</f>
        <v>0</v>
      </c>
      <c r="BE19" s="141">
        <f>Inputs!BD45*Cons!BE$6</f>
        <v>0</v>
      </c>
      <c r="BF19" s="141">
        <f>Inputs!BE45*Cons!BF$6</f>
        <v>0</v>
      </c>
      <c r="BG19" s="141">
        <f>Inputs!BF45*Cons!BG$6</f>
        <v>0</v>
      </c>
      <c r="BH19" s="141">
        <f>Inputs!BG45*Cons!BH$6</f>
        <v>0</v>
      </c>
      <c r="BI19" s="141">
        <f>Inputs!BH45*Cons!BI$6</f>
        <v>0</v>
      </c>
      <c r="BJ19" s="141">
        <f>Inputs!BI45*Cons!BJ$6</f>
        <v>0</v>
      </c>
      <c r="BK19" s="141">
        <f>Inputs!BJ45*Cons!BK$6</f>
        <v>0</v>
      </c>
      <c r="BL19" s="141">
        <f>Inputs!BK45*Cons!BL$6</f>
        <v>0</v>
      </c>
      <c r="BM19" s="141">
        <f>Inputs!BL45*Cons!BM$6</f>
        <v>0</v>
      </c>
      <c r="BN19" s="141">
        <f>Inputs!BM45*Cons!BN$6</f>
        <v>0</v>
      </c>
      <c r="BO19" s="141">
        <f>Inputs!BN45*Cons!BO$6</f>
        <v>0</v>
      </c>
      <c r="BP19" s="141">
        <f>Inputs!BO45*Cons!BP$6</f>
        <v>0</v>
      </c>
      <c r="BQ19" s="141">
        <f>Inputs!BP45*Cons!BQ$6</f>
        <v>0</v>
      </c>
      <c r="BR19" s="141">
        <f>Inputs!BQ45*Cons!BR$6</f>
        <v>0</v>
      </c>
      <c r="BS19" s="141">
        <f>Inputs!BR45*Cons!BS$6</f>
        <v>0</v>
      </c>
      <c r="BT19" s="141">
        <f>Inputs!BS45*Cons!BT$6</f>
        <v>0</v>
      </c>
      <c r="BU19" s="141">
        <f>Inputs!BT45*Cons!BU$6</f>
        <v>0</v>
      </c>
      <c r="BV19" s="141">
        <f>Inputs!BU45*Cons!BV$6</f>
        <v>0</v>
      </c>
      <c r="BW19" s="141">
        <f>Inputs!BV45*Cons!BW$6</f>
        <v>0</v>
      </c>
      <c r="BX19" s="141">
        <f>Inputs!BW45*Cons!BX$6</f>
        <v>0</v>
      </c>
      <c r="BY19" s="141">
        <f>Inputs!BX45*Cons!BY$6</f>
        <v>0</v>
      </c>
      <c r="BZ19" s="141">
        <f>Inputs!BY45*Cons!BZ$6</f>
        <v>0</v>
      </c>
      <c r="CA19" s="141">
        <f>Inputs!BZ45*Cons!CA$6</f>
        <v>0</v>
      </c>
      <c r="CB19" s="141">
        <f>Inputs!CA45*Cons!CB$6</f>
        <v>0</v>
      </c>
      <c r="CC19" s="141">
        <f>Inputs!CB45*Cons!CC$6</f>
        <v>0</v>
      </c>
      <c r="CD19" s="141">
        <f>Inputs!CC45*Cons!CD$6</f>
        <v>0</v>
      </c>
      <c r="CE19" s="141">
        <f>Inputs!CD45*Cons!CE$6</f>
        <v>0</v>
      </c>
      <c r="CF19" s="141">
        <f>Inputs!CE45*Cons!CF$6</f>
        <v>0</v>
      </c>
      <c r="CG19" s="141">
        <f>Inputs!CF45*Cons!CG$6</f>
        <v>0</v>
      </c>
      <c r="CH19" s="141">
        <f>Inputs!CG45*Cons!CH$6</f>
        <v>0</v>
      </c>
      <c r="CI19" s="141">
        <f>Inputs!CH45*Cons!CI$6</f>
        <v>0</v>
      </c>
      <c r="CJ19" s="141">
        <f>Inputs!CI45*Cons!CJ$6</f>
        <v>0</v>
      </c>
      <c r="CK19" s="141">
        <f>Inputs!CJ45*Cons!CK$6</f>
        <v>0</v>
      </c>
      <c r="CL19" s="141">
        <f>Inputs!CK45*Cons!CL$6</f>
        <v>0</v>
      </c>
      <c r="CM19" s="141">
        <f>Inputs!CL45*Cons!CM$6</f>
        <v>0</v>
      </c>
      <c r="CN19" s="141">
        <f>Inputs!CM45*Cons!CN$6</f>
        <v>0</v>
      </c>
      <c r="CO19" s="141">
        <f>Inputs!CN45*Cons!CO$6</f>
        <v>0</v>
      </c>
      <c r="CP19" s="141">
        <f>Inputs!CO45*Cons!CP$6</f>
        <v>0</v>
      </c>
      <c r="CQ19" s="141">
        <f>Inputs!CP45*Cons!CQ$6</f>
        <v>0</v>
      </c>
      <c r="CR19" s="141">
        <f>Inputs!CQ45*Cons!CR$6</f>
        <v>0</v>
      </c>
      <c r="CS19" s="141">
        <f>Inputs!CR45*Cons!CS$6</f>
        <v>0</v>
      </c>
      <c r="CT19" s="141">
        <f>Inputs!CS45*Cons!CT$6</f>
        <v>0</v>
      </c>
      <c r="CU19" s="141">
        <f>Inputs!CT45*Cons!CU$6</f>
        <v>0</v>
      </c>
      <c r="CV19" s="141">
        <f>Inputs!CU45*Cons!CV$6</f>
        <v>0</v>
      </c>
      <c r="CW19" s="141">
        <f>Inputs!CV45*Cons!CW$6</f>
        <v>0</v>
      </c>
      <c r="CX19" s="141">
        <f>Inputs!CW45*Cons!CX$6</f>
        <v>0</v>
      </c>
      <c r="CY19" s="141">
        <f>Inputs!CX45*Cons!CY$6</f>
        <v>0</v>
      </c>
      <c r="CZ19" s="141">
        <f>Inputs!CY45*Cons!CZ$6</f>
        <v>0</v>
      </c>
      <c r="DA19" s="141">
        <f>Inputs!CZ45*Cons!DA$6</f>
        <v>0</v>
      </c>
      <c r="DB19" s="141">
        <f>Inputs!DA45*Cons!DB$6</f>
        <v>0</v>
      </c>
      <c r="DC19" s="141">
        <f>Inputs!DB45*Cons!DC$6</f>
        <v>0</v>
      </c>
      <c r="DD19" s="141">
        <f>Inputs!DC45*Cons!DD$6</f>
        <v>0</v>
      </c>
      <c r="DE19" s="141">
        <f>Inputs!DD45*Cons!DE$6</f>
        <v>0</v>
      </c>
      <c r="DF19" s="141">
        <f>Inputs!DE45*Cons!DF$6</f>
        <v>0</v>
      </c>
      <c r="DG19" s="141">
        <f>Inputs!DF45*Cons!DG$6</f>
        <v>0</v>
      </c>
      <c r="DH19" s="141">
        <f>Inputs!DG45*Cons!DH$6</f>
        <v>0</v>
      </c>
      <c r="DI19" s="141">
        <f>Inputs!DH45*Cons!DI$6</f>
        <v>0</v>
      </c>
      <c r="DJ19" s="141">
        <f>Inputs!DI45*Cons!DJ$6</f>
        <v>0</v>
      </c>
      <c r="DK19" s="141">
        <f>Inputs!DJ45*Cons!DK$6</f>
        <v>0</v>
      </c>
      <c r="DL19" s="141">
        <f>Inputs!DK45*Cons!DL$6</f>
        <v>0</v>
      </c>
      <c r="DM19" s="141">
        <f>Inputs!DL45*Cons!DM$6</f>
        <v>0</v>
      </c>
      <c r="DN19" s="141">
        <f>Inputs!DM45*Cons!DN$6</f>
        <v>0</v>
      </c>
      <c r="DO19" s="141">
        <f>Inputs!DN45*Cons!DO$6</f>
        <v>0</v>
      </c>
      <c r="DP19" s="141">
        <f>Inputs!DO45*Cons!DP$6</f>
        <v>0</v>
      </c>
      <c r="DQ19" s="141">
        <f>Inputs!DP45*Cons!DQ$6</f>
        <v>0</v>
      </c>
      <c r="DR19" s="141">
        <f>Inputs!DQ45*Cons!DR$6</f>
        <v>0</v>
      </c>
      <c r="DS19" s="141">
        <f>Inputs!DR45*Cons!DS$6</f>
        <v>0</v>
      </c>
      <c r="DT19" s="141">
        <f>Inputs!DS45*Cons!DT$6</f>
        <v>0</v>
      </c>
      <c r="DU19" s="141">
        <f>Inputs!DT45*Cons!DU$6</f>
        <v>0</v>
      </c>
      <c r="DV19" s="141">
        <f>Inputs!DU45*Cons!DV$6</f>
        <v>0</v>
      </c>
      <c r="DW19" s="141">
        <f>Inputs!DV45*Cons!DW$6</f>
        <v>0</v>
      </c>
      <c r="DX19" s="141">
        <f>Inputs!DW45*Cons!DX$6</f>
        <v>0</v>
      </c>
      <c r="DY19" s="141">
        <f>Inputs!DX45*Cons!DY$6</f>
        <v>0</v>
      </c>
    </row>
    <row r="20" spans="1:129">
      <c r="C20" s="17" t="str">
        <f>Inputs!C46</f>
        <v>Gebäude, Bodenplatte, Silos u. Grundstück</v>
      </c>
      <c r="D20" s="8" t="s">
        <v>231</v>
      </c>
      <c r="I20" s="155">
        <f t="shared" ref="I20:I28" si="0">SUM(J20:DY20)</f>
        <v>1</v>
      </c>
      <c r="J20" s="141">
        <f>Inputs!I46*Cons!J$6</f>
        <v>0.8</v>
      </c>
      <c r="K20" s="141">
        <f>Inputs!J46*Cons!K$6</f>
        <v>0</v>
      </c>
      <c r="L20" s="141">
        <f>Inputs!K46*Cons!L$6</f>
        <v>0</v>
      </c>
      <c r="M20" s="141">
        <f>Inputs!L46*Cons!M$6</f>
        <v>0</v>
      </c>
      <c r="N20" s="141">
        <f>Inputs!M46*Cons!N$6</f>
        <v>0</v>
      </c>
      <c r="O20" s="141">
        <f>Inputs!N46*Cons!O$6</f>
        <v>0.2</v>
      </c>
      <c r="P20" s="141">
        <f>Inputs!O46*Cons!P$6</f>
        <v>0</v>
      </c>
      <c r="Q20" s="141">
        <f>Inputs!P46*Cons!Q$6</f>
        <v>0</v>
      </c>
      <c r="R20" s="141">
        <f>Inputs!Q46*Cons!R$6</f>
        <v>0</v>
      </c>
      <c r="S20" s="141">
        <f>Inputs!R46*Cons!S$6</f>
        <v>0</v>
      </c>
      <c r="T20" s="141">
        <f>Inputs!S46*Cons!T$6</f>
        <v>0</v>
      </c>
      <c r="U20" s="141">
        <f>Inputs!T46*Cons!U$6</f>
        <v>0</v>
      </c>
      <c r="V20" s="141">
        <f>Inputs!U46*Cons!V$6</f>
        <v>0</v>
      </c>
      <c r="W20" s="141">
        <f>Inputs!V46*Cons!W$6</f>
        <v>0</v>
      </c>
      <c r="X20" s="141">
        <f>Inputs!W46*Cons!X$6</f>
        <v>0</v>
      </c>
      <c r="Y20" s="141">
        <f>Inputs!X46*Cons!Y$6</f>
        <v>0</v>
      </c>
      <c r="Z20" s="141">
        <f>Inputs!Y46*Cons!Z$6</f>
        <v>0</v>
      </c>
      <c r="AA20" s="141">
        <f>Inputs!Z46*Cons!AA$6</f>
        <v>0</v>
      </c>
      <c r="AB20" s="141">
        <f>Inputs!AA46*Cons!AB$6</f>
        <v>0</v>
      </c>
      <c r="AC20" s="141">
        <f>Inputs!AB46*Cons!AC$6</f>
        <v>0</v>
      </c>
      <c r="AD20" s="141">
        <f>Inputs!AC46*Cons!AD$6</f>
        <v>0</v>
      </c>
      <c r="AE20" s="141">
        <f>Inputs!AD46*Cons!AE$6</f>
        <v>0</v>
      </c>
      <c r="AF20" s="141">
        <f>Inputs!AE46*Cons!AF$6</f>
        <v>0</v>
      </c>
      <c r="AG20" s="141">
        <f>Inputs!AF46*Cons!AG$6</f>
        <v>0</v>
      </c>
      <c r="AH20" s="141">
        <f>Inputs!AG46*Cons!AH$6</f>
        <v>0</v>
      </c>
      <c r="AI20" s="141">
        <f>Inputs!AH46*Cons!AI$6</f>
        <v>0</v>
      </c>
      <c r="AJ20" s="141">
        <f>Inputs!AI46*Cons!AJ$6</f>
        <v>0</v>
      </c>
      <c r="AK20" s="141">
        <f>Inputs!AJ46*Cons!AK$6</f>
        <v>0</v>
      </c>
      <c r="AL20" s="141">
        <f>Inputs!AK46*Cons!AL$6</f>
        <v>0</v>
      </c>
      <c r="AM20" s="141">
        <f>Inputs!AL46*Cons!AM$6</f>
        <v>0</v>
      </c>
      <c r="AN20" s="141">
        <f>Inputs!AM46*Cons!AN$6</f>
        <v>0</v>
      </c>
      <c r="AO20" s="141">
        <f>Inputs!AN46*Cons!AO$6</f>
        <v>0</v>
      </c>
      <c r="AP20" s="141">
        <f>Inputs!AO46*Cons!AP$6</f>
        <v>0</v>
      </c>
      <c r="AQ20" s="141">
        <f>Inputs!AP46*Cons!AQ$6</f>
        <v>0</v>
      </c>
      <c r="AR20" s="141">
        <f>Inputs!AQ46*Cons!AR$6</f>
        <v>0</v>
      </c>
      <c r="AS20" s="141">
        <f>Inputs!AR46*Cons!AS$6</f>
        <v>0</v>
      </c>
      <c r="AT20" s="141">
        <f>Inputs!AS46*Cons!AT$6</f>
        <v>0</v>
      </c>
      <c r="AU20" s="141">
        <f>Inputs!AT46*Cons!AU$6</f>
        <v>0</v>
      </c>
      <c r="AV20" s="141">
        <f>Inputs!AU46*Cons!AV$6</f>
        <v>0</v>
      </c>
      <c r="AW20" s="141">
        <f>Inputs!AV46*Cons!AW$6</f>
        <v>0</v>
      </c>
      <c r="AX20" s="141">
        <f>Inputs!AW46*Cons!AX$6</f>
        <v>0</v>
      </c>
      <c r="AY20" s="141">
        <f>Inputs!AX46*Cons!AY$6</f>
        <v>0</v>
      </c>
      <c r="AZ20" s="141">
        <f>Inputs!AY46*Cons!AZ$6</f>
        <v>0</v>
      </c>
      <c r="BA20" s="141">
        <f>Inputs!AZ46*Cons!BA$6</f>
        <v>0</v>
      </c>
      <c r="BB20" s="141">
        <f>Inputs!BA46*Cons!BB$6</f>
        <v>0</v>
      </c>
      <c r="BC20" s="141">
        <f>Inputs!BB46*Cons!BC$6</f>
        <v>0</v>
      </c>
      <c r="BD20" s="141">
        <f>Inputs!BC46*Cons!BD$6</f>
        <v>0</v>
      </c>
      <c r="BE20" s="141">
        <f>Inputs!BD46*Cons!BE$6</f>
        <v>0</v>
      </c>
      <c r="BF20" s="141">
        <f>Inputs!BE46*Cons!BF$6</f>
        <v>0</v>
      </c>
      <c r="BG20" s="141">
        <f>Inputs!BF46*Cons!BG$6</f>
        <v>0</v>
      </c>
      <c r="BH20" s="141">
        <f>Inputs!BG46*Cons!BH$6</f>
        <v>0</v>
      </c>
      <c r="BI20" s="141">
        <f>Inputs!BH46*Cons!BI$6</f>
        <v>0</v>
      </c>
      <c r="BJ20" s="141">
        <f>Inputs!BI46*Cons!BJ$6</f>
        <v>0</v>
      </c>
      <c r="BK20" s="141">
        <f>Inputs!BJ46*Cons!BK$6</f>
        <v>0</v>
      </c>
      <c r="BL20" s="141">
        <f>Inputs!BK46*Cons!BL$6</f>
        <v>0</v>
      </c>
      <c r="BM20" s="141">
        <f>Inputs!BL46*Cons!BM$6</f>
        <v>0</v>
      </c>
      <c r="BN20" s="141">
        <f>Inputs!BM46*Cons!BN$6</f>
        <v>0</v>
      </c>
      <c r="BO20" s="141">
        <f>Inputs!BN46*Cons!BO$6</f>
        <v>0</v>
      </c>
      <c r="BP20" s="141">
        <f>Inputs!BO46*Cons!BP$6</f>
        <v>0</v>
      </c>
      <c r="BQ20" s="141">
        <f>Inputs!BP46*Cons!BQ$6</f>
        <v>0</v>
      </c>
      <c r="BR20" s="141">
        <f>Inputs!BQ46*Cons!BR$6</f>
        <v>0</v>
      </c>
      <c r="BS20" s="141">
        <f>Inputs!BR46*Cons!BS$6</f>
        <v>0</v>
      </c>
      <c r="BT20" s="141">
        <f>Inputs!BS46*Cons!BT$6</f>
        <v>0</v>
      </c>
      <c r="BU20" s="141">
        <f>Inputs!BT46*Cons!BU$6</f>
        <v>0</v>
      </c>
      <c r="BV20" s="141">
        <f>Inputs!BU46*Cons!BV$6</f>
        <v>0</v>
      </c>
      <c r="BW20" s="141">
        <f>Inputs!BV46*Cons!BW$6</f>
        <v>0</v>
      </c>
      <c r="BX20" s="141">
        <f>Inputs!BW46*Cons!BX$6</f>
        <v>0</v>
      </c>
      <c r="BY20" s="141">
        <f>Inputs!BX46*Cons!BY$6</f>
        <v>0</v>
      </c>
      <c r="BZ20" s="141">
        <f>Inputs!BY46*Cons!BZ$6</f>
        <v>0</v>
      </c>
      <c r="CA20" s="141">
        <f>Inputs!BZ46*Cons!CA$6</f>
        <v>0</v>
      </c>
      <c r="CB20" s="141">
        <f>Inputs!CA46*Cons!CB$6</f>
        <v>0</v>
      </c>
      <c r="CC20" s="141">
        <f>Inputs!CB46*Cons!CC$6</f>
        <v>0</v>
      </c>
      <c r="CD20" s="141">
        <f>Inputs!CC46*Cons!CD$6</f>
        <v>0</v>
      </c>
      <c r="CE20" s="141">
        <f>Inputs!CD46*Cons!CE$6</f>
        <v>0</v>
      </c>
      <c r="CF20" s="141">
        <f>Inputs!CE46*Cons!CF$6</f>
        <v>0</v>
      </c>
      <c r="CG20" s="141">
        <f>Inputs!CF46*Cons!CG$6</f>
        <v>0</v>
      </c>
      <c r="CH20" s="141">
        <f>Inputs!CG46*Cons!CH$6</f>
        <v>0</v>
      </c>
      <c r="CI20" s="141">
        <f>Inputs!CH46*Cons!CI$6</f>
        <v>0</v>
      </c>
      <c r="CJ20" s="141">
        <f>Inputs!CI46*Cons!CJ$6</f>
        <v>0</v>
      </c>
      <c r="CK20" s="141">
        <f>Inputs!CJ46*Cons!CK$6</f>
        <v>0</v>
      </c>
      <c r="CL20" s="141">
        <f>Inputs!CK46*Cons!CL$6</f>
        <v>0</v>
      </c>
      <c r="CM20" s="141">
        <f>Inputs!CL46*Cons!CM$6</f>
        <v>0</v>
      </c>
      <c r="CN20" s="141">
        <f>Inputs!CM46*Cons!CN$6</f>
        <v>0</v>
      </c>
      <c r="CO20" s="141">
        <f>Inputs!CN46*Cons!CO$6</f>
        <v>0</v>
      </c>
      <c r="CP20" s="141">
        <f>Inputs!CO46*Cons!CP$6</f>
        <v>0</v>
      </c>
      <c r="CQ20" s="141">
        <f>Inputs!CP46*Cons!CQ$6</f>
        <v>0</v>
      </c>
      <c r="CR20" s="141">
        <f>Inputs!CQ46*Cons!CR$6</f>
        <v>0</v>
      </c>
      <c r="CS20" s="141">
        <f>Inputs!CR46*Cons!CS$6</f>
        <v>0</v>
      </c>
      <c r="CT20" s="141">
        <f>Inputs!CS46*Cons!CT$6</f>
        <v>0</v>
      </c>
      <c r="CU20" s="141">
        <f>Inputs!CT46*Cons!CU$6</f>
        <v>0</v>
      </c>
      <c r="CV20" s="141">
        <f>Inputs!CU46*Cons!CV$6</f>
        <v>0</v>
      </c>
      <c r="CW20" s="141">
        <f>Inputs!CV46*Cons!CW$6</f>
        <v>0</v>
      </c>
      <c r="CX20" s="141">
        <f>Inputs!CW46*Cons!CX$6</f>
        <v>0</v>
      </c>
      <c r="CY20" s="141">
        <f>Inputs!CX46*Cons!CY$6</f>
        <v>0</v>
      </c>
      <c r="CZ20" s="141">
        <f>Inputs!CY46*Cons!CZ$6</f>
        <v>0</v>
      </c>
      <c r="DA20" s="141">
        <f>Inputs!CZ46*Cons!DA$6</f>
        <v>0</v>
      </c>
      <c r="DB20" s="141">
        <f>Inputs!DA46*Cons!DB$6</f>
        <v>0</v>
      </c>
      <c r="DC20" s="141">
        <f>Inputs!DB46*Cons!DC$6</f>
        <v>0</v>
      </c>
      <c r="DD20" s="141">
        <f>Inputs!DC46*Cons!DD$6</f>
        <v>0</v>
      </c>
      <c r="DE20" s="141">
        <f>Inputs!DD46*Cons!DE$6</f>
        <v>0</v>
      </c>
      <c r="DF20" s="141">
        <f>Inputs!DE46*Cons!DF$6</f>
        <v>0</v>
      </c>
      <c r="DG20" s="141">
        <f>Inputs!DF46*Cons!DG$6</f>
        <v>0</v>
      </c>
      <c r="DH20" s="141">
        <f>Inputs!DG46*Cons!DH$6</f>
        <v>0</v>
      </c>
      <c r="DI20" s="141">
        <f>Inputs!DH46*Cons!DI$6</f>
        <v>0</v>
      </c>
      <c r="DJ20" s="141">
        <f>Inputs!DI46*Cons!DJ$6</f>
        <v>0</v>
      </c>
      <c r="DK20" s="141">
        <f>Inputs!DJ46*Cons!DK$6</f>
        <v>0</v>
      </c>
      <c r="DL20" s="141">
        <f>Inputs!DK46*Cons!DL$6</f>
        <v>0</v>
      </c>
      <c r="DM20" s="141">
        <f>Inputs!DL46*Cons!DM$6</f>
        <v>0</v>
      </c>
      <c r="DN20" s="141">
        <f>Inputs!DM46*Cons!DN$6</f>
        <v>0</v>
      </c>
      <c r="DO20" s="141">
        <f>Inputs!DN46*Cons!DO$6</f>
        <v>0</v>
      </c>
      <c r="DP20" s="141">
        <f>Inputs!DO46*Cons!DP$6</f>
        <v>0</v>
      </c>
      <c r="DQ20" s="141">
        <f>Inputs!DP46*Cons!DQ$6</f>
        <v>0</v>
      </c>
      <c r="DR20" s="141">
        <f>Inputs!DQ46*Cons!DR$6</f>
        <v>0</v>
      </c>
      <c r="DS20" s="141">
        <f>Inputs!DR46*Cons!DS$6</f>
        <v>0</v>
      </c>
      <c r="DT20" s="141">
        <f>Inputs!DS46*Cons!DT$6</f>
        <v>0</v>
      </c>
      <c r="DU20" s="141">
        <f>Inputs!DT46*Cons!DU$6</f>
        <v>0</v>
      </c>
      <c r="DV20" s="141">
        <f>Inputs!DU46*Cons!DV$6</f>
        <v>0</v>
      </c>
      <c r="DW20" s="141">
        <f>Inputs!DV46*Cons!DW$6</f>
        <v>0</v>
      </c>
      <c r="DX20" s="141">
        <f>Inputs!DW46*Cons!DX$6</f>
        <v>0</v>
      </c>
      <c r="DY20" s="141">
        <f>Inputs!DX46*Cons!DY$6</f>
        <v>0</v>
      </c>
    </row>
    <row r="21" spans="1:129">
      <c r="C21" s="17" t="str">
        <f>Inputs!C47</f>
        <v>Fernwärmestation, Pumpen, Wärmetauscher</v>
      </c>
      <c r="D21" s="8" t="s">
        <v>231</v>
      </c>
      <c r="I21" s="155">
        <f t="shared" si="0"/>
        <v>1</v>
      </c>
      <c r="J21" s="141">
        <f>Inputs!I47*Cons!J$6</f>
        <v>0</v>
      </c>
      <c r="K21" s="141">
        <f>Inputs!J47*Cons!K$6</f>
        <v>0.5</v>
      </c>
      <c r="L21" s="141">
        <f>Inputs!K47*Cons!L$6</f>
        <v>0</v>
      </c>
      <c r="M21" s="141">
        <f>Inputs!L47*Cons!M$6</f>
        <v>0.5</v>
      </c>
      <c r="N21" s="141">
        <f>Inputs!M47*Cons!N$6</f>
        <v>0</v>
      </c>
      <c r="O21" s="141">
        <f>Inputs!N47*Cons!O$6</f>
        <v>0</v>
      </c>
      <c r="P21" s="141">
        <f>Inputs!O47*Cons!P$6</f>
        <v>0</v>
      </c>
      <c r="Q21" s="141">
        <f>Inputs!P47*Cons!Q$6</f>
        <v>0</v>
      </c>
      <c r="R21" s="141">
        <f>Inputs!Q47*Cons!R$6</f>
        <v>0</v>
      </c>
      <c r="S21" s="141">
        <f>Inputs!R47*Cons!S$6</f>
        <v>0</v>
      </c>
      <c r="T21" s="141">
        <f>Inputs!S47*Cons!T$6</f>
        <v>0</v>
      </c>
      <c r="U21" s="141">
        <f>Inputs!T47*Cons!U$6</f>
        <v>0</v>
      </c>
      <c r="V21" s="141">
        <f>Inputs!U47*Cons!V$6</f>
        <v>0</v>
      </c>
      <c r="W21" s="141">
        <f>Inputs!V47*Cons!W$6</f>
        <v>0</v>
      </c>
      <c r="X21" s="141">
        <f>Inputs!W47*Cons!X$6</f>
        <v>0</v>
      </c>
      <c r="Y21" s="141">
        <f>Inputs!X47*Cons!Y$6</f>
        <v>0</v>
      </c>
      <c r="Z21" s="141">
        <f>Inputs!Y47*Cons!Z$6</f>
        <v>0</v>
      </c>
      <c r="AA21" s="141">
        <f>Inputs!Z47*Cons!AA$6</f>
        <v>0</v>
      </c>
      <c r="AB21" s="141">
        <f>Inputs!AA47*Cons!AB$6</f>
        <v>0</v>
      </c>
      <c r="AC21" s="141">
        <f>Inputs!AB47*Cons!AC$6</f>
        <v>0</v>
      </c>
      <c r="AD21" s="141">
        <f>Inputs!AC47*Cons!AD$6</f>
        <v>0</v>
      </c>
      <c r="AE21" s="141">
        <f>Inputs!AD47*Cons!AE$6</f>
        <v>0</v>
      </c>
      <c r="AF21" s="141">
        <f>Inputs!AE47*Cons!AF$6</f>
        <v>0</v>
      </c>
      <c r="AG21" s="141">
        <f>Inputs!AF47*Cons!AG$6</f>
        <v>0</v>
      </c>
      <c r="AH21" s="141">
        <f>Inputs!AG47*Cons!AH$6</f>
        <v>0</v>
      </c>
      <c r="AI21" s="141">
        <f>Inputs!AH47*Cons!AI$6</f>
        <v>0</v>
      </c>
      <c r="AJ21" s="141">
        <f>Inputs!AI47*Cons!AJ$6</f>
        <v>0</v>
      </c>
      <c r="AK21" s="141">
        <f>Inputs!AJ47*Cons!AK$6</f>
        <v>0</v>
      </c>
      <c r="AL21" s="141">
        <f>Inputs!AK47*Cons!AL$6</f>
        <v>0</v>
      </c>
      <c r="AM21" s="141">
        <f>Inputs!AL47*Cons!AM$6</f>
        <v>0</v>
      </c>
      <c r="AN21" s="141">
        <f>Inputs!AM47*Cons!AN$6</f>
        <v>0</v>
      </c>
      <c r="AO21" s="141">
        <f>Inputs!AN47*Cons!AO$6</f>
        <v>0</v>
      </c>
      <c r="AP21" s="141">
        <f>Inputs!AO47*Cons!AP$6</f>
        <v>0</v>
      </c>
      <c r="AQ21" s="141">
        <f>Inputs!AP47*Cons!AQ$6</f>
        <v>0</v>
      </c>
      <c r="AR21" s="141">
        <f>Inputs!AQ47*Cons!AR$6</f>
        <v>0</v>
      </c>
      <c r="AS21" s="141">
        <f>Inputs!AR47*Cons!AS$6</f>
        <v>0</v>
      </c>
      <c r="AT21" s="141">
        <f>Inputs!AS47*Cons!AT$6</f>
        <v>0</v>
      </c>
      <c r="AU21" s="141">
        <f>Inputs!AT47*Cons!AU$6</f>
        <v>0</v>
      </c>
      <c r="AV21" s="141">
        <f>Inputs!AU47*Cons!AV$6</f>
        <v>0</v>
      </c>
      <c r="AW21" s="141">
        <f>Inputs!AV47*Cons!AW$6</f>
        <v>0</v>
      </c>
      <c r="AX21" s="141">
        <f>Inputs!AW47*Cons!AX$6</f>
        <v>0</v>
      </c>
      <c r="AY21" s="141">
        <f>Inputs!AX47*Cons!AY$6</f>
        <v>0</v>
      </c>
      <c r="AZ21" s="141">
        <f>Inputs!AY47*Cons!AZ$6</f>
        <v>0</v>
      </c>
      <c r="BA21" s="141">
        <f>Inputs!AZ47*Cons!BA$6</f>
        <v>0</v>
      </c>
      <c r="BB21" s="141">
        <f>Inputs!BA47*Cons!BB$6</f>
        <v>0</v>
      </c>
      <c r="BC21" s="141">
        <f>Inputs!BB47*Cons!BC$6</f>
        <v>0</v>
      </c>
      <c r="BD21" s="141">
        <f>Inputs!BC47*Cons!BD$6</f>
        <v>0</v>
      </c>
      <c r="BE21" s="141">
        <f>Inputs!BD47*Cons!BE$6</f>
        <v>0</v>
      </c>
      <c r="BF21" s="141">
        <f>Inputs!BE47*Cons!BF$6</f>
        <v>0</v>
      </c>
      <c r="BG21" s="141">
        <f>Inputs!BF47*Cons!BG$6</f>
        <v>0</v>
      </c>
      <c r="BH21" s="141">
        <f>Inputs!BG47*Cons!BH$6</f>
        <v>0</v>
      </c>
      <c r="BI21" s="141">
        <f>Inputs!BH47*Cons!BI$6</f>
        <v>0</v>
      </c>
      <c r="BJ21" s="141">
        <f>Inputs!BI47*Cons!BJ$6</f>
        <v>0</v>
      </c>
      <c r="BK21" s="141">
        <f>Inputs!BJ47*Cons!BK$6</f>
        <v>0</v>
      </c>
      <c r="BL21" s="141">
        <f>Inputs!BK47*Cons!BL$6</f>
        <v>0</v>
      </c>
      <c r="BM21" s="141">
        <f>Inputs!BL47*Cons!BM$6</f>
        <v>0</v>
      </c>
      <c r="BN21" s="141">
        <f>Inputs!BM47*Cons!BN$6</f>
        <v>0</v>
      </c>
      <c r="BO21" s="141">
        <f>Inputs!BN47*Cons!BO$6</f>
        <v>0</v>
      </c>
      <c r="BP21" s="141">
        <f>Inputs!BO47*Cons!BP$6</f>
        <v>0</v>
      </c>
      <c r="BQ21" s="141">
        <f>Inputs!BP47*Cons!BQ$6</f>
        <v>0</v>
      </c>
      <c r="BR21" s="141">
        <f>Inputs!BQ47*Cons!BR$6</f>
        <v>0</v>
      </c>
      <c r="BS21" s="141">
        <f>Inputs!BR47*Cons!BS$6</f>
        <v>0</v>
      </c>
      <c r="BT21" s="141">
        <f>Inputs!BS47*Cons!BT$6</f>
        <v>0</v>
      </c>
      <c r="BU21" s="141">
        <f>Inputs!BT47*Cons!BU$6</f>
        <v>0</v>
      </c>
      <c r="BV21" s="141">
        <f>Inputs!BU47*Cons!BV$6</f>
        <v>0</v>
      </c>
      <c r="BW21" s="141">
        <f>Inputs!BV47*Cons!BW$6</f>
        <v>0</v>
      </c>
      <c r="BX21" s="141">
        <f>Inputs!BW47*Cons!BX$6</f>
        <v>0</v>
      </c>
      <c r="BY21" s="141">
        <f>Inputs!BX47*Cons!BY$6</f>
        <v>0</v>
      </c>
      <c r="BZ21" s="141">
        <f>Inputs!BY47*Cons!BZ$6</f>
        <v>0</v>
      </c>
      <c r="CA21" s="141">
        <f>Inputs!BZ47*Cons!CA$6</f>
        <v>0</v>
      </c>
      <c r="CB21" s="141">
        <f>Inputs!CA47*Cons!CB$6</f>
        <v>0</v>
      </c>
      <c r="CC21" s="141">
        <f>Inputs!CB47*Cons!CC$6</f>
        <v>0</v>
      </c>
      <c r="CD21" s="141">
        <f>Inputs!CC47*Cons!CD$6</f>
        <v>0</v>
      </c>
      <c r="CE21" s="141">
        <f>Inputs!CD47*Cons!CE$6</f>
        <v>0</v>
      </c>
      <c r="CF21" s="141">
        <f>Inputs!CE47*Cons!CF$6</f>
        <v>0</v>
      </c>
      <c r="CG21" s="141">
        <f>Inputs!CF47*Cons!CG$6</f>
        <v>0</v>
      </c>
      <c r="CH21" s="141">
        <f>Inputs!CG47*Cons!CH$6</f>
        <v>0</v>
      </c>
      <c r="CI21" s="141">
        <f>Inputs!CH47*Cons!CI$6</f>
        <v>0</v>
      </c>
      <c r="CJ21" s="141">
        <f>Inputs!CI47*Cons!CJ$6</f>
        <v>0</v>
      </c>
      <c r="CK21" s="141">
        <f>Inputs!CJ47*Cons!CK$6</f>
        <v>0</v>
      </c>
      <c r="CL21" s="141">
        <f>Inputs!CK47*Cons!CL$6</f>
        <v>0</v>
      </c>
      <c r="CM21" s="141">
        <f>Inputs!CL47*Cons!CM$6</f>
        <v>0</v>
      </c>
      <c r="CN21" s="141">
        <f>Inputs!CM47*Cons!CN$6</f>
        <v>0</v>
      </c>
      <c r="CO21" s="141">
        <f>Inputs!CN47*Cons!CO$6</f>
        <v>0</v>
      </c>
      <c r="CP21" s="141">
        <f>Inputs!CO47*Cons!CP$6</f>
        <v>0</v>
      </c>
      <c r="CQ21" s="141">
        <f>Inputs!CP47*Cons!CQ$6</f>
        <v>0</v>
      </c>
      <c r="CR21" s="141">
        <f>Inputs!CQ47*Cons!CR$6</f>
        <v>0</v>
      </c>
      <c r="CS21" s="141">
        <f>Inputs!CR47*Cons!CS$6</f>
        <v>0</v>
      </c>
      <c r="CT21" s="141">
        <f>Inputs!CS47*Cons!CT$6</f>
        <v>0</v>
      </c>
      <c r="CU21" s="141">
        <f>Inputs!CT47*Cons!CU$6</f>
        <v>0</v>
      </c>
      <c r="CV21" s="141">
        <f>Inputs!CU47*Cons!CV$6</f>
        <v>0</v>
      </c>
      <c r="CW21" s="141">
        <f>Inputs!CV47*Cons!CW$6</f>
        <v>0</v>
      </c>
      <c r="CX21" s="141">
        <f>Inputs!CW47*Cons!CX$6</f>
        <v>0</v>
      </c>
      <c r="CY21" s="141">
        <f>Inputs!CX47*Cons!CY$6</f>
        <v>0</v>
      </c>
      <c r="CZ21" s="141">
        <f>Inputs!CY47*Cons!CZ$6</f>
        <v>0</v>
      </c>
      <c r="DA21" s="141">
        <f>Inputs!CZ47*Cons!DA$6</f>
        <v>0</v>
      </c>
      <c r="DB21" s="141">
        <f>Inputs!DA47*Cons!DB$6</f>
        <v>0</v>
      </c>
      <c r="DC21" s="141">
        <f>Inputs!DB47*Cons!DC$6</f>
        <v>0</v>
      </c>
      <c r="DD21" s="141">
        <f>Inputs!DC47*Cons!DD$6</f>
        <v>0</v>
      </c>
      <c r="DE21" s="141">
        <f>Inputs!DD47*Cons!DE$6</f>
        <v>0</v>
      </c>
      <c r="DF21" s="141">
        <f>Inputs!DE47*Cons!DF$6</f>
        <v>0</v>
      </c>
      <c r="DG21" s="141">
        <f>Inputs!DF47*Cons!DG$6</f>
        <v>0</v>
      </c>
      <c r="DH21" s="141">
        <f>Inputs!DG47*Cons!DH$6</f>
        <v>0</v>
      </c>
      <c r="DI21" s="141">
        <f>Inputs!DH47*Cons!DI$6</f>
        <v>0</v>
      </c>
      <c r="DJ21" s="141">
        <f>Inputs!DI47*Cons!DJ$6</f>
        <v>0</v>
      </c>
      <c r="DK21" s="141">
        <f>Inputs!DJ47*Cons!DK$6</f>
        <v>0</v>
      </c>
      <c r="DL21" s="141">
        <f>Inputs!DK47*Cons!DL$6</f>
        <v>0</v>
      </c>
      <c r="DM21" s="141">
        <f>Inputs!DL47*Cons!DM$6</f>
        <v>0</v>
      </c>
      <c r="DN21" s="141">
        <f>Inputs!DM47*Cons!DN$6</f>
        <v>0</v>
      </c>
      <c r="DO21" s="141">
        <f>Inputs!DN47*Cons!DO$6</f>
        <v>0</v>
      </c>
      <c r="DP21" s="141">
        <f>Inputs!DO47*Cons!DP$6</f>
        <v>0</v>
      </c>
      <c r="DQ21" s="141">
        <f>Inputs!DP47*Cons!DQ$6</f>
        <v>0</v>
      </c>
      <c r="DR21" s="141">
        <f>Inputs!DQ47*Cons!DR$6</f>
        <v>0</v>
      </c>
      <c r="DS21" s="141">
        <f>Inputs!DR47*Cons!DS$6</f>
        <v>0</v>
      </c>
      <c r="DT21" s="141">
        <f>Inputs!DS47*Cons!DT$6</f>
        <v>0</v>
      </c>
      <c r="DU21" s="141">
        <f>Inputs!DT47*Cons!DU$6</f>
        <v>0</v>
      </c>
      <c r="DV21" s="141">
        <f>Inputs!DU47*Cons!DV$6</f>
        <v>0</v>
      </c>
      <c r="DW21" s="141">
        <f>Inputs!DV47*Cons!DW$6</f>
        <v>0</v>
      </c>
      <c r="DX21" s="141">
        <f>Inputs!DW47*Cons!DX$6</f>
        <v>0</v>
      </c>
      <c r="DY21" s="141">
        <f>Inputs!DX47*Cons!DY$6</f>
        <v>0</v>
      </c>
    </row>
    <row r="22" spans="1:129">
      <c r="C22" s="17" t="str">
        <f>Inputs!C48</f>
        <v>Transport, Engineering</v>
      </c>
      <c r="D22" s="8" t="s">
        <v>231</v>
      </c>
      <c r="I22" s="155">
        <f t="shared" si="0"/>
        <v>1</v>
      </c>
      <c r="J22" s="141">
        <f>Inputs!I48*Cons!J$6</f>
        <v>0</v>
      </c>
      <c r="K22" s="141">
        <f>Inputs!J48*Cons!K$6</f>
        <v>0.1</v>
      </c>
      <c r="L22" s="141">
        <f>Inputs!K48*Cons!L$6</f>
        <v>0.1</v>
      </c>
      <c r="M22" s="141">
        <f>Inputs!L48*Cons!M$6</f>
        <v>0.3</v>
      </c>
      <c r="N22" s="141">
        <f>Inputs!M48*Cons!N$6</f>
        <v>0.2</v>
      </c>
      <c r="O22" s="141">
        <f>Inputs!N48*Cons!O$6</f>
        <v>0.3</v>
      </c>
      <c r="P22" s="141">
        <f>Inputs!O48*Cons!P$6</f>
        <v>0</v>
      </c>
      <c r="Q22" s="141">
        <f>Inputs!P48*Cons!Q$6</f>
        <v>0</v>
      </c>
      <c r="R22" s="141">
        <f>Inputs!Q48*Cons!R$6</f>
        <v>0</v>
      </c>
      <c r="S22" s="141">
        <f>Inputs!R48*Cons!S$6</f>
        <v>0</v>
      </c>
      <c r="T22" s="141">
        <f>Inputs!S48*Cons!T$6</f>
        <v>0</v>
      </c>
      <c r="U22" s="141">
        <f>Inputs!T48*Cons!U$6</f>
        <v>0</v>
      </c>
      <c r="V22" s="141">
        <f>Inputs!U48*Cons!V$6</f>
        <v>0</v>
      </c>
      <c r="W22" s="141">
        <f>Inputs!V48*Cons!W$6</f>
        <v>0</v>
      </c>
      <c r="X22" s="141">
        <f>Inputs!W48*Cons!X$6</f>
        <v>0</v>
      </c>
      <c r="Y22" s="141">
        <f>Inputs!X48*Cons!Y$6</f>
        <v>0</v>
      </c>
      <c r="Z22" s="141">
        <f>Inputs!Y48*Cons!Z$6</f>
        <v>0</v>
      </c>
      <c r="AA22" s="141">
        <f>Inputs!Z48*Cons!AA$6</f>
        <v>0</v>
      </c>
      <c r="AB22" s="141">
        <f>Inputs!AA48*Cons!AB$6</f>
        <v>0</v>
      </c>
      <c r="AC22" s="141">
        <f>Inputs!AB48*Cons!AC$6</f>
        <v>0</v>
      </c>
      <c r="AD22" s="141">
        <f>Inputs!AC48*Cons!AD$6</f>
        <v>0</v>
      </c>
      <c r="AE22" s="141">
        <f>Inputs!AD48*Cons!AE$6</f>
        <v>0</v>
      </c>
      <c r="AF22" s="141">
        <f>Inputs!AE48*Cons!AF$6</f>
        <v>0</v>
      </c>
      <c r="AG22" s="141">
        <f>Inputs!AF48*Cons!AG$6</f>
        <v>0</v>
      </c>
      <c r="AH22" s="141">
        <f>Inputs!AG48*Cons!AH$6</f>
        <v>0</v>
      </c>
      <c r="AI22" s="141">
        <f>Inputs!AH48*Cons!AI$6</f>
        <v>0</v>
      </c>
      <c r="AJ22" s="141">
        <f>Inputs!AI48*Cons!AJ$6</f>
        <v>0</v>
      </c>
      <c r="AK22" s="141">
        <f>Inputs!AJ48*Cons!AK$6</f>
        <v>0</v>
      </c>
      <c r="AL22" s="141">
        <f>Inputs!AK48*Cons!AL$6</f>
        <v>0</v>
      </c>
      <c r="AM22" s="141">
        <f>Inputs!AL48*Cons!AM$6</f>
        <v>0</v>
      </c>
      <c r="AN22" s="141">
        <f>Inputs!AM48*Cons!AN$6</f>
        <v>0</v>
      </c>
      <c r="AO22" s="141">
        <f>Inputs!AN48*Cons!AO$6</f>
        <v>0</v>
      </c>
      <c r="AP22" s="141">
        <f>Inputs!AO48*Cons!AP$6</f>
        <v>0</v>
      </c>
      <c r="AQ22" s="141">
        <f>Inputs!AP48*Cons!AQ$6</f>
        <v>0</v>
      </c>
      <c r="AR22" s="141">
        <f>Inputs!AQ48*Cons!AR$6</f>
        <v>0</v>
      </c>
      <c r="AS22" s="141">
        <f>Inputs!AR48*Cons!AS$6</f>
        <v>0</v>
      </c>
      <c r="AT22" s="141">
        <f>Inputs!AS48*Cons!AT$6</f>
        <v>0</v>
      </c>
      <c r="AU22" s="141">
        <f>Inputs!AT48*Cons!AU$6</f>
        <v>0</v>
      </c>
      <c r="AV22" s="141">
        <f>Inputs!AU48*Cons!AV$6</f>
        <v>0</v>
      </c>
      <c r="AW22" s="141">
        <f>Inputs!AV48*Cons!AW$6</f>
        <v>0</v>
      </c>
      <c r="AX22" s="141">
        <f>Inputs!AW48*Cons!AX$6</f>
        <v>0</v>
      </c>
      <c r="AY22" s="141">
        <f>Inputs!AX48*Cons!AY$6</f>
        <v>0</v>
      </c>
      <c r="AZ22" s="141">
        <f>Inputs!AY48*Cons!AZ$6</f>
        <v>0</v>
      </c>
      <c r="BA22" s="141">
        <f>Inputs!AZ48*Cons!BA$6</f>
        <v>0</v>
      </c>
      <c r="BB22" s="141">
        <f>Inputs!BA48*Cons!BB$6</f>
        <v>0</v>
      </c>
      <c r="BC22" s="141">
        <f>Inputs!BB48*Cons!BC$6</f>
        <v>0</v>
      </c>
      <c r="BD22" s="141">
        <f>Inputs!BC48*Cons!BD$6</f>
        <v>0</v>
      </c>
      <c r="BE22" s="141">
        <f>Inputs!BD48*Cons!BE$6</f>
        <v>0</v>
      </c>
      <c r="BF22" s="141">
        <f>Inputs!BE48*Cons!BF$6</f>
        <v>0</v>
      </c>
      <c r="BG22" s="141">
        <f>Inputs!BF48*Cons!BG$6</f>
        <v>0</v>
      </c>
      <c r="BH22" s="141">
        <f>Inputs!BG48*Cons!BH$6</f>
        <v>0</v>
      </c>
      <c r="BI22" s="141">
        <f>Inputs!BH48*Cons!BI$6</f>
        <v>0</v>
      </c>
      <c r="BJ22" s="141">
        <f>Inputs!BI48*Cons!BJ$6</f>
        <v>0</v>
      </c>
      <c r="BK22" s="141">
        <f>Inputs!BJ48*Cons!BK$6</f>
        <v>0</v>
      </c>
      <c r="BL22" s="141">
        <f>Inputs!BK48*Cons!BL$6</f>
        <v>0</v>
      </c>
      <c r="BM22" s="141">
        <f>Inputs!BL48*Cons!BM$6</f>
        <v>0</v>
      </c>
      <c r="BN22" s="141">
        <f>Inputs!BM48*Cons!BN$6</f>
        <v>0</v>
      </c>
      <c r="BO22" s="141">
        <f>Inputs!BN48*Cons!BO$6</f>
        <v>0</v>
      </c>
      <c r="BP22" s="141">
        <f>Inputs!BO48*Cons!BP$6</f>
        <v>0</v>
      </c>
      <c r="BQ22" s="141">
        <f>Inputs!BP48*Cons!BQ$6</f>
        <v>0</v>
      </c>
      <c r="BR22" s="141">
        <f>Inputs!BQ48*Cons!BR$6</f>
        <v>0</v>
      </c>
      <c r="BS22" s="141">
        <f>Inputs!BR48*Cons!BS$6</f>
        <v>0</v>
      </c>
      <c r="BT22" s="141">
        <f>Inputs!BS48*Cons!BT$6</f>
        <v>0</v>
      </c>
      <c r="BU22" s="141">
        <f>Inputs!BT48*Cons!BU$6</f>
        <v>0</v>
      </c>
      <c r="BV22" s="141">
        <f>Inputs!BU48*Cons!BV$6</f>
        <v>0</v>
      </c>
      <c r="BW22" s="141">
        <f>Inputs!BV48*Cons!BW$6</f>
        <v>0</v>
      </c>
      <c r="BX22" s="141">
        <f>Inputs!BW48*Cons!BX$6</f>
        <v>0</v>
      </c>
      <c r="BY22" s="141">
        <f>Inputs!BX48*Cons!BY$6</f>
        <v>0</v>
      </c>
      <c r="BZ22" s="141">
        <f>Inputs!BY48*Cons!BZ$6</f>
        <v>0</v>
      </c>
      <c r="CA22" s="141">
        <f>Inputs!BZ48*Cons!CA$6</f>
        <v>0</v>
      </c>
      <c r="CB22" s="141">
        <f>Inputs!CA48*Cons!CB$6</f>
        <v>0</v>
      </c>
      <c r="CC22" s="141">
        <f>Inputs!CB48*Cons!CC$6</f>
        <v>0</v>
      </c>
      <c r="CD22" s="141">
        <f>Inputs!CC48*Cons!CD$6</f>
        <v>0</v>
      </c>
      <c r="CE22" s="141">
        <f>Inputs!CD48*Cons!CE$6</f>
        <v>0</v>
      </c>
      <c r="CF22" s="141">
        <f>Inputs!CE48*Cons!CF$6</f>
        <v>0</v>
      </c>
      <c r="CG22" s="141">
        <f>Inputs!CF48*Cons!CG$6</f>
        <v>0</v>
      </c>
      <c r="CH22" s="141">
        <f>Inputs!CG48*Cons!CH$6</f>
        <v>0</v>
      </c>
      <c r="CI22" s="141">
        <f>Inputs!CH48*Cons!CI$6</f>
        <v>0</v>
      </c>
      <c r="CJ22" s="141">
        <f>Inputs!CI48*Cons!CJ$6</f>
        <v>0</v>
      </c>
      <c r="CK22" s="141">
        <f>Inputs!CJ48*Cons!CK$6</f>
        <v>0</v>
      </c>
      <c r="CL22" s="141">
        <f>Inputs!CK48*Cons!CL$6</f>
        <v>0</v>
      </c>
      <c r="CM22" s="141">
        <f>Inputs!CL48*Cons!CM$6</f>
        <v>0</v>
      </c>
      <c r="CN22" s="141">
        <f>Inputs!CM48*Cons!CN$6</f>
        <v>0</v>
      </c>
      <c r="CO22" s="141">
        <f>Inputs!CN48*Cons!CO$6</f>
        <v>0</v>
      </c>
      <c r="CP22" s="141">
        <f>Inputs!CO48*Cons!CP$6</f>
        <v>0</v>
      </c>
      <c r="CQ22" s="141">
        <f>Inputs!CP48*Cons!CQ$6</f>
        <v>0</v>
      </c>
      <c r="CR22" s="141">
        <f>Inputs!CQ48*Cons!CR$6</f>
        <v>0</v>
      </c>
      <c r="CS22" s="141">
        <f>Inputs!CR48*Cons!CS$6</f>
        <v>0</v>
      </c>
      <c r="CT22" s="141">
        <f>Inputs!CS48*Cons!CT$6</f>
        <v>0</v>
      </c>
      <c r="CU22" s="141">
        <f>Inputs!CT48*Cons!CU$6</f>
        <v>0</v>
      </c>
      <c r="CV22" s="141">
        <f>Inputs!CU48*Cons!CV$6</f>
        <v>0</v>
      </c>
      <c r="CW22" s="141">
        <f>Inputs!CV48*Cons!CW$6</f>
        <v>0</v>
      </c>
      <c r="CX22" s="141">
        <f>Inputs!CW48*Cons!CX$6</f>
        <v>0</v>
      </c>
      <c r="CY22" s="141">
        <f>Inputs!CX48*Cons!CY$6</f>
        <v>0</v>
      </c>
      <c r="CZ22" s="141">
        <f>Inputs!CY48*Cons!CZ$6</f>
        <v>0</v>
      </c>
      <c r="DA22" s="141">
        <f>Inputs!CZ48*Cons!DA$6</f>
        <v>0</v>
      </c>
      <c r="DB22" s="141">
        <f>Inputs!DA48*Cons!DB$6</f>
        <v>0</v>
      </c>
      <c r="DC22" s="141">
        <f>Inputs!DB48*Cons!DC$6</f>
        <v>0</v>
      </c>
      <c r="DD22" s="141">
        <f>Inputs!DC48*Cons!DD$6</f>
        <v>0</v>
      </c>
      <c r="DE22" s="141">
        <f>Inputs!DD48*Cons!DE$6</f>
        <v>0</v>
      </c>
      <c r="DF22" s="141">
        <f>Inputs!DE48*Cons!DF$6</f>
        <v>0</v>
      </c>
      <c r="DG22" s="141">
        <f>Inputs!DF48*Cons!DG$6</f>
        <v>0</v>
      </c>
      <c r="DH22" s="141">
        <f>Inputs!DG48*Cons!DH$6</f>
        <v>0</v>
      </c>
      <c r="DI22" s="141">
        <f>Inputs!DH48*Cons!DI$6</f>
        <v>0</v>
      </c>
      <c r="DJ22" s="141">
        <f>Inputs!DI48*Cons!DJ$6</f>
        <v>0</v>
      </c>
      <c r="DK22" s="141">
        <f>Inputs!DJ48*Cons!DK$6</f>
        <v>0</v>
      </c>
      <c r="DL22" s="141">
        <f>Inputs!DK48*Cons!DL$6</f>
        <v>0</v>
      </c>
      <c r="DM22" s="141">
        <f>Inputs!DL48*Cons!DM$6</f>
        <v>0</v>
      </c>
      <c r="DN22" s="141">
        <f>Inputs!DM48*Cons!DN$6</f>
        <v>0</v>
      </c>
      <c r="DO22" s="141">
        <f>Inputs!DN48*Cons!DO$6</f>
        <v>0</v>
      </c>
      <c r="DP22" s="141">
        <f>Inputs!DO48*Cons!DP$6</f>
        <v>0</v>
      </c>
      <c r="DQ22" s="141">
        <f>Inputs!DP48*Cons!DQ$6</f>
        <v>0</v>
      </c>
      <c r="DR22" s="141">
        <f>Inputs!DQ48*Cons!DR$6</f>
        <v>0</v>
      </c>
      <c r="DS22" s="141">
        <f>Inputs!DR48*Cons!DS$6</f>
        <v>0</v>
      </c>
      <c r="DT22" s="141">
        <f>Inputs!DS48*Cons!DT$6</f>
        <v>0</v>
      </c>
      <c r="DU22" s="141">
        <f>Inputs!DT48*Cons!DU$6</f>
        <v>0</v>
      </c>
      <c r="DV22" s="141">
        <f>Inputs!DU48*Cons!DV$6</f>
        <v>0</v>
      </c>
      <c r="DW22" s="141">
        <f>Inputs!DV48*Cons!DW$6</f>
        <v>0</v>
      </c>
      <c r="DX22" s="141">
        <f>Inputs!DW48*Cons!DX$6</f>
        <v>0</v>
      </c>
      <c r="DY22" s="141">
        <f>Inputs!DX48*Cons!DY$6</f>
        <v>0</v>
      </c>
    </row>
    <row r="23" spans="1:129">
      <c r="C23" s="17" t="str">
        <f>Inputs!C49</f>
        <v>Büro- und Geschäftsausstattung</v>
      </c>
      <c r="D23" s="8" t="s">
        <v>231</v>
      </c>
      <c r="I23" s="155">
        <f t="shared" si="0"/>
        <v>1</v>
      </c>
      <c r="J23" s="141">
        <f>Inputs!I49*Cons!J$6</f>
        <v>0.3</v>
      </c>
      <c r="K23" s="141">
        <f>Inputs!J49*Cons!K$6</f>
        <v>0.3</v>
      </c>
      <c r="L23" s="141">
        <f>Inputs!K49*Cons!L$6</f>
        <v>0.4</v>
      </c>
      <c r="M23" s="141">
        <f>Inputs!L49*Cons!M$6</f>
        <v>0</v>
      </c>
      <c r="N23" s="141">
        <f>Inputs!M49*Cons!N$6</f>
        <v>0</v>
      </c>
      <c r="O23" s="141">
        <f>Inputs!N49*Cons!O$6</f>
        <v>0</v>
      </c>
      <c r="P23" s="141">
        <f>Inputs!O49*Cons!P$6</f>
        <v>0</v>
      </c>
      <c r="Q23" s="141">
        <f>Inputs!P49*Cons!Q$6</f>
        <v>0</v>
      </c>
      <c r="R23" s="141">
        <f>Inputs!Q49*Cons!R$6</f>
        <v>0</v>
      </c>
      <c r="S23" s="141">
        <f>Inputs!R49*Cons!S$6</f>
        <v>0</v>
      </c>
      <c r="T23" s="141">
        <f>Inputs!S49*Cons!T$6</f>
        <v>0</v>
      </c>
      <c r="U23" s="141">
        <f>Inputs!T49*Cons!U$6</f>
        <v>0</v>
      </c>
      <c r="V23" s="141">
        <f>Inputs!U49*Cons!V$6</f>
        <v>0</v>
      </c>
      <c r="W23" s="141">
        <f>Inputs!V49*Cons!W$6</f>
        <v>0</v>
      </c>
      <c r="X23" s="141">
        <f>Inputs!W49*Cons!X$6</f>
        <v>0</v>
      </c>
      <c r="Y23" s="141">
        <f>Inputs!X49*Cons!Y$6</f>
        <v>0</v>
      </c>
      <c r="Z23" s="141">
        <f>Inputs!Y49*Cons!Z$6</f>
        <v>0</v>
      </c>
      <c r="AA23" s="141">
        <f>Inputs!Z49*Cons!AA$6</f>
        <v>0</v>
      </c>
      <c r="AB23" s="141">
        <f>Inputs!AA49*Cons!AB$6</f>
        <v>0</v>
      </c>
      <c r="AC23" s="141">
        <f>Inputs!AB49*Cons!AC$6</f>
        <v>0</v>
      </c>
      <c r="AD23" s="141">
        <f>Inputs!AC49*Cons!AD$6</f>
        <v>0</v>
      </c>
      <c r="AE23" s="141">
        <f>Inputs!AD49*Cons!AE$6</f>
        <v>0</v>
      </c>
      <c r="AF23" s="141">
        <f>Inputs!AE49*Cons!AF$6</f>
        <v>0</v>
      </c>
      <c r="AG23" s="141">
        <f>Inputs!AF49*Cons!AG$6</f>
        <v>0</v>
      </c>
      <c r="AH23" s="141">
        <f>Inputs!AG49*Cons!AH$6</f>
        <v>0</v>
      </c>
      <c r="AI23" s="141">
        <f>Inputs!AH49*Cons!AI$6</f>
        <v>0</v>
      </c>
      <c r="AJ23" s="141">
        <f>Inputs!AI49*Cons!AJ$6</f>
        <v>0</v>
      </c>
      <c r="AK23" s="141">
        <f>Inputs!AJ49*Cons!AK$6</f>
        <v>0</v>
      </c>
      <c r="AL23" s="141">
        <f>Inputs!AK49*Cons!AL$6</f>
        <v>0</v>
      </c>
      <c r="AM23" s="141">
        <f>Inputs!AL49*Cons!AM$6</f>
        <v>0</v>
      </c>
      <c r="AN23" s="141">
        <f>Inputs!AM49*Cons!AN$6</f>
        <v>0</v>
      </c>
      <c r="AO23" s="141">
        <f>Inputs!AN49*Cons!AO$6</f>
        <v>0</v>
      </c>
      <c r="AP23" s="141">
        <f>Inputs!AO49*Cons!AP$6</f>
        <v>0</v>
      </c>
      <c r="AQ23" s="141">
        <f>Inputs!AP49*Cons!AQ$6</f>
        <v>0</v>
      </c>
      <c r="AR23" s="141">
        <f>Inputs!AQ49*Cons!AR$6</f>
        <v>0</v>
      </c>
      <c r="AS23" s="141">
        <f>Inputs!AR49*Cons!AS$6</f>
        <v>0</v>
      </c>
      <c r="AT23" s="141">
        <f>Inputs!AS49*Cons!AT$6</f>
        <v>0</v>
      </c>
      <c r="AU23" s="141">
        <f>Inputs!AT49*Cons!AU$6</f>
        <v>0</v>
      </c>
      <c r="AV23" s="141">
        <f>Inputs!AU49*Cons!AV$6</f>
        <v>0</v>
      </c>
      <c r="AW23" s="141">
        <f>Inputs!AV49*Cons!AW$6</f>
        <v>0</v>
      </c>
      <c r="AX23" s="141">
        <f>Inputs!AW49*Cons!AX$6</f>
        <v>0</v>
      </c>
      <c r="AY23" s="141">
        <f>Inputs!AX49*Cons!AY$6</f>
        <v>0</v>
      </c>
      <c r="AZ23" s="141">
        <f>Inputs!AY49*Cons!AZ$6</f>
        <v>0</v>
      </c>
      <c r="BA23" s="141">
        <f>Inputs!AZ49*Cons!BA$6</f>
        <v>0</v>
      </c>
      <c r="BB23" s="141">
        <f>Inputs!BA49*Cons!BB$6</f>
        <v>0</v>
      </c>
      <c r="BC23" s="141">
        <f>Inputs!BB49*Cons!BC$6</f>
        <v>0</v>
      </c>
      <c r="BD23" s="141">
        <f>Inputs!BC49*Cons!BD$6</f>
        <v>0</v>
      </c>
      <c r="BE23" s="141">
        <f>Inputs!BD49*Cons!BE$6</f>
        <v>0</v>
      </c>
      <c r="BF23" s="141">
        <f>Inputs!BE49*Cons!BF$6</f>
        <v>0</v>
      </c>
      <c r="BG23" s="141">
        <f>Inputs!BF49*Cons!BG$6</f>
        <v>0</v>
      </c>
      <c r="BH23" s="141">
        <f>Inputs!BG49*Cons!BH$6</f>
        <v>0</v>
      </c>
      <c r="BI23" s="141">
        <f>Inputs!BH49*Cons!BI$6</f>
        <v>0</v>
      </c>
      <c r="BJ23" s="141">
        <f>Inputs!BI49*Cons!BJ$6</f>
        <v>0</v>
      </c>
      <c r="BK23" s="141">
        <f>Inputs!BJ49*Cons!BK$6</f>
        <v>0</v>
      </c>
      <c r="BL23" s="141">
        <f>Inputs!BK49*Cons!BL$6</f>
        <v>0</v>
      </c>
      <c r="BM23" s="141">
        <f>Inputs!BL49*Cons!BM$6</f>
        <v>0</v>
      </c>
      <c r="BN23" s="141">
        <f>Inputs!BM49*Cons!BN$6</f>
        <v>0</v>
      </c>
      <c r="BO23" s="141">
        <f>Inputs!BN49*Cons!BO$6</f>
        <v>0</v>
      </c>
      <c r="BP23" s="141">
        <f>Inputs!BO49*Cons!BP$6</f>
        <v>0</v>
      </c>
      <c r="BQ23" s="141">
        <f>Inputs!BP49*Cons!BQ$6</f>
        <v>0</v>
      </c>
      <c r="BR23" s="141">
        <f>Inputs!BQ49*Cons!BR$6</f>
        <v>0</v>
      </c>
      <c r="BS23" s="141">
        <f>Inputs!BR49*Cons!BS$6</f>
        <v>0</v>
      </c>
      <c r="BT23" s="141">
        <f>Inputs!BS49*Cons!BT$6</f>
        <v>0</v>
      </c>
      <c r="BU23" s="141">
        <f>Inputs!BT49*Cons!BU$6</f>
        <v>0</v>
      </c>
      <c r="BV23" s="141">
        <f>Inputs!BU49*Cons!BV$6</f>
        <v>0</v>
      </c>
      <c r="BW23" s="141">
        <f>Inputs!BV49*Cons!BW$6</f>
        <v>0</v>
      </c>
      <c r="BX23" s="141">
        <f>Inputs!BW49*Cons!BX$6</f>
        <v>0</v>
      </c>
      <c r="BY23" s="141">
        <f>Inputs!BX49*Cons!BY$6</f>
        <v>0</v>
      </c>
      <c r="BZ23" s="141">
        <f>Inputs!BY49*Cons!BZ$6</f>
        <v>0</v>
      </c>
      <c r="CA23" s="141">
        <f>Inputs!BZ49*Cons!CA$6</f>
        <v>0</v>
      </c>
      <c r="CB23" s="141">
        <f>Inputs!CA49*Cons!CB$6</f>
        <v>0</v>
      </c>
      <c r="CC23" s="141">
        <f>Inputs!CB49*Cons!CC$6</f>
        <v>0</v>
      </c>
      <c r="CD23" s="141">
        <f>Inputs!CC49*Cons!CD$6</f>
        <v>0</v>
      </c>
      <c r="CE23" s="141">
        <f>Inputs!CD49*Cons!CE$6</f>
        <v>0</v>
      </c>
      <c r="CF23" s="141">
        <f>Inputs!CE49*Cons!CF$6</f>
        <v>0</v>
      </c>
      <c r="CG23" s="141">
        <f>Inputs!CF49*Cons!CG$6</f>
        <v>0</v>
      </c>
      <c r="CH23" s="141">
        <f>Inputs!CG49*Cons!CH$6</f>
        <v>0</v>
      </c>
      <c r="CI23" s="141">
        <f>Inputs!CH49*Cons!CI$6</f>
        <v>0</v>
      </c>
      <c r="CJ23" s="141">
        <f>Inputs!CI49*Cons!CJ$6</f>
        <v>0</v>
      </c>
      <c r="CK23" s="141">
        <f>Inputs!CJ49*Cons!CK$6</f>
        <v>0</v>
      </c>
      <c r="CL23" s="141">
        <f>Inputs!CK49*Cons!CL$6</f>
        <v>0</v>
      </c>
      <c r="CM23" s="141">
        <f>Inputs!CL49*Cons!CM$6</f>
        <v>0</v>
      </c>
      <c r="CN23" s="141">
        <f>Inputs!CM49*Cons!CN$6</f>
        <v>0</v>
      </c>
      <c r="CO23" s="141">
        <f>Inputs!CN49*Cons!CO$6</f>
        <v>0</v>
      </c>
      <c r="CP23" s="141">
        <f>Inputs!CO49*Cons!CP$6</f>
        <v>0</v>
      </c>
      <c r="CQ23" s="141">
        <f>Inputs!CP49*Cons!CQ$6</f>
        <v>0</v>
      </c>
      <c r="CR23" s="141">
        <f>Inputs!CQ49*Cons!CR$6</f>
        <v>0</v>
      </c>
      <c r="CS23" s="141">
        <f>Inputs!CR49*Cons!CS$6</f>
        <v>0</v>
      </c>
      <c r="CT23" s="141">
        <f>Inputs!CS49*Cons!CT$6</f>
        <v>0</v>
      </c>
      <c r="CU23" s="141">
        <f>Inputs!CT49*Cons!CU$6</f>
        <v>0</v>
      </c>
      <c r="CV23" s="141">
        <f>Inputs!CU49*Cons!CV$6</f>
        <v>0</v>
      </c>
      <c r="CW23" s="141">
        <f>Inputs!CV49*Cons!CW$6</f>
        <v>0</v>
      </c>
      <c r="CX23" s="141">
        <f>Inputs!CW49*Cons!CX$6</f>
        <v>0</v>
      </c>
      <c r="CY23" s="141">
        <f>Inputs!CX49*Cons!CY$6</f>
        <v>0</v>
      </c>
      <c r="CZ23" s="141">
        <f>Inputs!CY49*Cons!CZ$6</f>
        <v>0</v>
      </c>
      <c r="DA23" s="141">
        <f>Inputs!CZ49*Cons!DA$6</f>
        <v>0</v>
      </c>
      <c r="DB23" s="141">
        <f>Inputs!DA49*Cons!DB$6</f>
        <v>0</v>
      </c>
      <c r="DC23" s="141">
        <f>Inputs!DB49*Cons!DC$6</f>
        <v>0</v>
      </c>
      <c r="DD23" s="141">
        <f>Inputs!DC49*Cons!DD$6</f>
        <v>0</v>
      </c>
      <c r="DE23" s="141">
        <f>Inputs!DD49*Cons!DE$6</f>
        <v>0</v>
      </c>
      <c r="DF23" s="141">
        <f>Inputs!DE49*Cons!DF$6</f>
        <v>0</v>
      </c>
      <c r="DG23" s="141">
        <f>Inputs!DF49*Cons!DG$6</f>
        <v>0</v>
      </c>
      <c r="DH23" s="141">
        <f>Inputs!DG49*Cons!DH$6</f>
        <v>0</v>
      </c>
      <c r="DI23" s="141">
        <f>Inputs!DH49*Cons!DI$6</f>
        <v>0</v>
      </c>
      <c r="DJ23" s="141">
        <f>Inputs!DI49*Cons!DJ$6</f>
        <v>0</v>
      </c>
      <c r="DK23" s="141">
        <f>Inputs!DJ49*Cons!DK$6</f>
        <v>0</v>
      </c>
      <c r="DL23" s="141">
        <f>Inputs!DK49*Cons!DL$6</f>
        <v>0</v>
      </c>
      <c r="DM23" s="141">
        <f>Inputs!DL49*Cons!DM$6</f>
        <v>0</v>
      </c>
      <c r="DN23" s="141">
        <f>Inputs!DM49*Cons!DN$6</f>
        <v>0</v>
      </c>
      <c r="DO23" s="141">
        <f>Inputs!DN49*Cons!DO$6</f>
        <v>0</v>
      </c>
      <c r="DP23" s="141">
        <f>Inputs!DO49*Cons!DP$6</f>
        <v>0</v>
      </c>
      <c r="DQ23" s="141">
        <f>Inputs!DP49*Cons!DQ$6</f>
        <v>0</v>
      </c>
      <c r="DR23" s="141">
        <f>Inputs!DQ49*Cons!DR$6</f>
        <v>0</v>
      </c>
      <c r="DS23" s="141">
        <f>Inputs!DR49*Cons!DS$6</f>
        <v>0</v>
      </c>
      <c r="DT23" s="141">
        <f>Inputs!DS49*Cons!DT$6</f>
        <v>0</v>
      </c>
      <c r="DU23" s="141">
        <f>Inputs!DT49*Cons!DU$6</f>
        <v>0</v>
      </c>
      <c r="DV23" s="141">
        <f>Inputs!DU49*Cons!DV$6</f>
        <v>0</v>
      </c>
      <c r="DW23" s="141">
        <f>Inputs!DV49*Cons!DW$6</f>
        <v>0</v>
      </c>
      <c r="DX23" s="141">
        <f>Inputs!DW49*Cons!DX$6</f>
        <v>0</v>
      </c>
      <c r="DY23" s="141">
        <f>Inputs!DX49*Cons!DY$6</f>
        <v>0</v>
      </c>
    </row>
    <row r="24" spans="1:129">
      <c r="C24" s="17" t="str">
        <f>Inputs!C50</f>
        <v>Recht und Beratung (inkl. Gutachten)</v>
      </c>
      <c r="D24" s="8" t="s">
        <v>231</v>
      </c>
      <c r="I24" s="155">
        <f t="shared" si="0"/>
        <v>1</v>
      </c>
      <c r="J24" s="141">
        <f>Inputs!I50*Cons!J$6</f>
        <v>0.25</v>
      </c>
      <c r="K24" s="141">
        <f>Inputs!J50*Cons!K$6</f>
        <v>0.25</v>
      </c>
      <c r="L24" s="141">
        <f>Inputs!K50*Cons!L$6</f>
        <v>0.25</v>
      </c>
      <c r="M24" s="141">
        <f>Inputs!L50*Cons!M$6</f>
        <v>0.25</v>
      </c>
      <c r="N24" s="141">
        <f>Inputs!M50*Cons!N$6</f>
        <v>0</v>
      </c>
      <c r="O24" s="141">
        <f>Inputs!N50*Cons!O$6</f>
        <v>0</v>
      </c>
      <c r="P24" s="141">
        <f>Inputs!O50*Cons!P$6</f>
        <v>0</v>
      </c>
      <c r="Q24" s="141">
        <f>Inputs!P50*Cons!Q$6</f>
        <v>0</v>
      </c>
      <c r="R24" s="141">
        <f>Inputs!Q50*Cons!R$6</f>
        <v>0</v>
      </c>
      <c r="S24" s="141">
        <f>Inputs!R50*Cons!S$6</f>
        <v>0</v>
      </c>
      <c r="T24" s="141">
        <f>Inputs!S50*Cons!T$6</f>
        <v>0</v>
      </c>
      <c r="U24" s="141">
        <f>Inputs!T50*Cons!U$6</f>
        <v>0</v>
      </c>
      <c r="V24" s="141">
        <f>Inputs!U50*Cons!V$6</f>
        <v>0</v>
      </c>
      <c r="W24" s="141">
        <f>Inputs!V50*Cons!W$6</f>
        <v>0</v>
      </c>
      <c r="X24" s="141">
        <f>Inputs!W50*Cons!X$6</f>
        <v>0</v>
      </c>
      <c r="Y24" s="141">
        <f>Inputs!X50*Cons!Y$6</f>
        <v>0</v>
      </c>
      <c r="Z24" s="141">
        <f>Inputs!Y50*Cons!Z$6</f>
        <v>0</v>
      </c>
      <c r="AA24" s="141">
        <f>Inputs!Z50*Cons!AA$6</f>
        <v>0</v>
      </c>
      <c r="AB24" s="141">
        <f>Inputs!AA50*Cons!AB$6</f>
        <v>0</v>
      </c>
      <c r="AC24" s="141">
        <f>Inputs!AB50*Cons!AC$6</f>
        <v>0</v>
      </c>
      <c r="AD24" s="141">
        <f>Inputs!AC50*Cons!AD$6</f>
        <v>0</v>
      </c>
      <c r="AE24" s="141">
        <f>Inputs!AD50*Cons!AE$6</f>
        <v>0</v>
      </c>
      <c r="AF24" s="141">
        <f>Inputs!AE50*Cons!AF$6</f>
        <v>0</v>
      </c>
      <c r="AG24" s="141">
        <f>Inputs!AF50*Cons!AG$6</f>
        <v>0</v>
      </c>
      <c r="AH24" s="141">
        <f>Inputs!AG50*Cons!AH$6</f>
        <v>0</v>
      </c>
      <c r="AI24" s="141">
        <f>Inputs!AH50*Cons!AI$6</f>
        <v>0</v>
      </c>
      <c r="AJ24" s="141">
        <f>Inputs!AI50*Cons!AJ$6</f>
        <v>0</v>
      </c>
      <c r="AK24" s="141">
        <f>Inputs!AJ50*Cons!AK$6</f>
        <v>0</v>
      </c>
      <c r="AL24" s="141">
        <f>Inputs!AK50*Cons!AL$6</f>
        <v>0</v>
      </c>
      <c r="AM24" s="141">
        <f>Inputs!AL50*Cons!AM$6</f>
        <v>0</v>
      </c>
      <c r="AN24" s="141">
        <f>Inputs!AM50*Cons!AN$6</f>
        <v>0</v>
      </c>
      <c r="AO24" s="141">
        <f>Inputs!AN50*Cons!AO$6</f>
        <v>0</v>
      </c>
      <c r="AP24" s="141">
        <f>Inputs!AO50*Cons!AP$6</f>
        <v>0</v>
      </c>
      <c r="AQ24" s="141">
        <f>Inputs!AP50*Cons!AQ$6</f>
        <v>0</v>
      </c>
      <c r="AR24" s="141">
        <f>Inputs!AQ50*Cons!AR$6</f>
        <v>0</v>
      </c>
      <c r="AS24" s="141">
        <f>Inputs!AR50*Cons!AS$6</f>
        <v>0</v>
      </c>
      <c r="AT24" s="141">
        <f>Inputs!AS50*Cons!AT$6</f>
        <v>0</v>
      </c>
      <c r="AU24" s="141">
        <f>Inputs!AT50*Cons!AU$6</f>
        <v>0</v>
      </c>
      <c r="AV24" s="141">
        <f>Inputs!AU50*Cons!AV$6</f>
        <v>0</v>
      </c>
      <c r="AW24" s="141">
        <f>Inputs!AV50*Cons!AW$6</f>
        <v>0</v>
      </c>
      <c r="AX24" s="141">
        <f>Inputs!AW50*Cons!AX$6</f>
        <v>0</v>
      </c>
      <c r="AY24" s="141">
        <f>Inputs!AX50*Cons!AY$6</f>
        <v>0</v>
      </c>
      <c r="AZ24" s="141">
        <f>Inputs!AY50*Cons!AZ$6</f>
        <v>0</v>
      </c>
      <c r="BA24" s="141">
        <f>Inputs!AZ50*Cons!BA$6</f>
        <v>0</v>
      </c>
      <c r="BB24" s="141">
        <f>Inputs!BA50*Cons!BB$6</f>
        <v>0</v>
      </c>
      <c r="BC24" s="141">
        <f>Inputs!BB50*Cons!BC$6</f>
        <v>0</v>
      </c>
      <c r="BD24" s="141">
        <f>Inputs!BC50*Cons!BD$6</f>
        <v>0</v>
      </c>
      <c r="BE24" s="141">
        <f>Inputs!BD50*Cons!BE$6</f>
        <v>0</v>
      </c>
      <c r="BF24" s="141">
        <f>Inputs!BE50*Cons!BF$6</f>
        <v>0</v>
      </c>
      <c r="BG24" s="141">
        <f>Inputs!BF50*Cons!BG$6</f>
        <v>0</v>
      </c>
      <c r="BH24" s="141">
        <f>Inputs!BG50*Cons!BH$6</f>
        <v>0</v>
      </c>
      <c r="BI24" s="141">
        <f>Inputs!BH50*Cons!BI$6</f>
        <v>0</v>
      </c>
      <c r="BJ24" s="141">
        <f>Inputs!BI50*Cons!BJ$6</f>
        <v>0</v>
      </c>
      <c r="BK24" s="141">
        <f>Inputs!BJ50*Cons!BK$6</f>
        <v>0</v>
      </c>
      <c r="BL24" s="141">
        <f>Inputs!BK50*Cons!BL$6</f>
        <v>0</v>
      </c>
      <c r="BM24" s="141">
        <f>Inputs!BL50*Cons!BM$6</f>
        <v>0</v>
      </c>
      <c r="BN24" s="141">
        <f>Inputs!BM50*Cons!BN$6</f>
        <v>0</v>
      </c>
      <c r="BO24" s="141">
        <f>Inputs!BN50*Cons!BO$6</f>
        <v>0</v>
      </c>
      <c r="BP24" s="141">
        <f>Inputs!BO50*Cons!BP$6</f>
        <v>0</v>
      </c>
      <c r="BQ24" s="141">
        <f>Inputs!BP50*Cons!BQ$6</f>
        <v>0</v>
      </c>
      <c r="BR24" s="141">
        <f>Inputs!BQ50*Cons!BR$6</f>
        <v>0</v>
      </c>
      <c r="BS24" s="141">
        <f>Inputs!BR50*Cons!BS$6</f>
        <v>0</v>
      </c>
      <c r="BT24" s="141">
        <f>Inputs!BS50*Cons!BT$6</f>
        <v>0</v>
      </c>
      <c r="BU24" s="141">
        <f>Inputs!BT50*Cons!BU$6</f>
        <v>0</v>
      </c>
      <c r="BV24" s="141">
        <f>Inputs!BU50*Cons!BV$6</f>
        <v>0</v>
      </c>
      <c r="BW24" s="141">
        <f>Inputs!BV50*Cons!BW$6</f>
        <v>0</v>
      </c>
      <c r="BX24" s="141">
        <f>Inputs!BW50*Cons!BX$6</f>
        <v>0</v>
      </c>
      <c r="BY24" s="141">
        <f>Inputs!BX50*Cons!BY$6</f>
        <v>0</v>
      </c>
      <c r="BZ24" s="141">
        <f>Inputs!BY50*Cons!BZ$6</f>
        <v>0</v>
      </c>
      <c r="CA24" s="141">
        <f>Inputs!BZ50*Cons!CA$6</f>
        <v>0</v>
      </c>
      <c r="CB24" s="141">
        <f>Inputs!CA50*Cons!CB$6</f>
        <v>0</v>
      </c>
      <c r="CC24" s="141">
        <f>Inputs!CB50*Cons!CC$6</f>
        <v>0</v>
      </c>
      <c r="CD24" s="141">
        <f>Inputs!CC50*Cons!CD$6</f>
        <v>0</v>
      </c>
      <c r="CE24" s="141">
        <f>Inputs!CD50*Cons!CE$6</f>
        <v>0</v>
      </c>
      <c r="CF24" s="141">
        <f>Inputs!CE50*Cons!CF$6</f>
        <v>0</v>
      </c>
      <c r="CG24" s="141">
        <f>Inputs!CF50*Cons!CG$6</f>
        <v>0</v>
      </c>
      <c r="CH24" s="141">
        <f>Inputs!CG50*Cons!CH$6</f>
        <v>0</v>
      </c>
      <c r="CI24" s="141">
        <f>Inputs!CH50*Cons!CI$6</f>
        <v>0</v>
      </c>
      <c r="CJ24" s="141">
        <f>Inputs!CI50*Cons!CJ$6</f>
        <v>0</v>
      </c>
      <c r="CK24" s="141">
        <f>Inputs!CJ50*Cons!CK$6</f>
        <v>0</v>
      </c>
      <c r="CL24" s="141">
        <f>Inputs!CK50*Cons!CL$6</f>
        <v>0</v>
      </c>
      <c r="CM24" s="141">
        <f>Inputs!CL50*Cons!CM$6</f>
        <v>0</v>
      </c>
      <c r="CN24" s="141">
        <f>Inputs!CM50*Cons!CN$6</f>
        <v>0</v>
      </c>
      <c r="CO24" s="141">
        <f>Inputs!CN50*Cons!CO$6</f>
        <v>0</v>
      </c>
      <c r="CP24" s="141">
        <f>Inputs!CO50*Cons!CP$6</f>
        <v>0</v>
      </c>
      <c r="CQ24" s="141">
        <f>Inputs!CP50*Cons!CQ$6</f>
        <v>0</v>
      </c>
      <c r="CR24" s="141">
        <f>Inputs!CQ50*Cons!CR$6</f>
        <v>0</v>
      </c>
      <c r="CS24" s="141">
        <f>Inputs!CR50*Cons!CS$6</f>
        <v>0</v>
      </c>
      <c r="CT24" s="141">
        <f>Inputs!CS50*Cons!CT$6</f>
        <v>0</v>
      </c>
      <c r="CU24" s="141">
        <f>Inputs!CT50*Cons!CU$6</f>
        <v>0</v>
      </c>
      <c r="CV24" s="141">
        <f>Inputs!CU50*Cons!CV$6</f>
        <v>0</v>
      </c>
      <c r="CW24" s="141">
        <f>Inputs!CV50*Cons!CW$6</f>
        <v>0</v>
      </c>
      <c r="CX24" s="141">
        <f>Inputs!CW50*Cons!CX$6</f>
        <v>0</v>
      </c>
      <c r="CY24" s="141">
        <f>Inputs!CX50*Cons!CY$6</f>
        <v>0</v>
      </c>
      <c r="CZ24" s="141">
        <f>Inputs!CY50*Cons!CZ$6</f>
        <v>0</v>
      </c>
      <c r="DA24" s="141">
        <f>Inputs!CZ50*Cons!DA$6</f>
        <v>0</v>
      </c>
      <c r="DB24" s="141">
        <f>Inputs!DA50*Cons!DB$6</f>
        <v>0</v>
      </c>
      <c r="DC24" s="141">
        <f>Inputs!DB50*Cons!DC$6</f>
        <v>0</v>
      </c>
      <c r="DD24" s="141">
        <f>Inputs!DC50*Cons!DD$6</f>
        <v>0</v>
      </c>
      <c r="DE24" s="141">
        <f>Inputs!DD50*Cons!DE$6</f>
        <v>0</v>
      </c>
      <c r="DF24" s="141">
        <f>Inputs!DE50*Cons!DF$6</f>
        <v>0</v>
      </c>
      <c r="DG24" s="141">
        <f>Inputs!DF50*Cons!DG$6</f>
        <v>0</v>
      </c>
      <c r="DH24" s="141">
        <f>Inputs!DG50*Cons!DH$6</f>
        <v>0</v>
      </c>
      <c r="DI24" s="141">
        <f>Inputs!DH50*Cons!DI$6</f>
        <v>0</v>
      </c>
      <c r="DJ24" s="141">
        <f>Inputs!DI50*Cons!DJ$6</f>
        <v>0</v>
      </c>
      <c r="DK24" s="141">
        <f>Inputs!DJ50*Cons!DK$6</f>
        <v>0</v>
      </c>
      <c r="DL24" s="141">
        <f>Inputs!DK50*Cons!DL$6</f>
        <v>0</v>
      </c>
      <c r="DM24" s="141">
        <f>Inputs!DL50*Cons!DM$6</f>
        <v>0</v>
      </c>
      <c r="DN24" s="141">
        <f>Inputs!DM50*Cons!DN$6</f>
        <v>0</v>
      </c>
      <c r="DO24" s="141">
        <f>Inputs!DN50*Cons!DO$6</f>
        <v>0</v>
      </c>
      <c r="DP24" s="141">
        <f>Inputs!DO50*Cons!DP$6</f>
        <v>0</v>
      </c>
      <c r="DQ24" s="141">
        <f>Inputs!DP50*Cons!DQ$6</f>
        <v>0</v>
      </c>
      <c r="DR24" s="141">
        <f>Inputs!DQ50*Cons!DR$6</f>
        <v>0</v>
      </c>
      <c r="DS24" s="141">
        <f>Inputs!DR50*Cons!DS$6</f>
        <v>0</v>
      </c>
      <c r="DT24" s="141">
        <f>Inputs!DS50*Cons!DT$6</f>
        <v>0</v>
      </c>
      <c r="DU24" s="141">
        <f>Inputs!DT50*Cons!DU$6</f>
        <v>0</v>
      </c>
      <c r="DV24" s="141">
        <f>Inputs!DU50*Cons!DV$6</f>
        <v>0</v>
      </c>
      <c r="DW24" s="141">
        <f>Inputs!DV50*Cons!DW$6</f>
        <v>0</v>
      </c>
      <c r="DX24" s="141">
        <f>Inputs!DW50*Cons!DX$6</f>
        <v>0</v>
      </c>
      <c r="DY24" s="141">
        <f>Inputs!DX50*Cons!DY$6</f>
        <v>0</v>
      </c>
    </row>
    <row r="25" spans="1:129">
      <c r="C25" s="17" t="str">
        <f>Inputs!C51</f>
        <v>Unvorhergesehenes (Reserve)</v>
      </c>
      <c r="D25" s="8" t="s">
        <v>231</v>
      </c>
      <c r="I25" s="155">
        <f t="shared" si="0"/>
        <v>1</v>
      </c>
      <c r="J25" s="141">
        <f>Inputs!I51*Cons!J$6</f>
        <v>0.2</v>
      </c>
      <c r="K25" s="141">
        <f>Inputs!J51*Cons!K$6</f>
        <v>0.2</v>
      </c>
      <c r="L25" s="141">
        <f>Inputs!K51*Cons!L$6</f>
        <v>0.3</v>
      </c>
      <c r="M25" s="141">
        <f>Inputs!L51*Cons!M$6</f>
        <v>0.15</v>
      </c>
      <c r="N25" s="141">
        <f>Inputs!M51*Cons!N$6</f>
        <v>0.15</v>
      </c>
      <c r="O25" s="141">
        <f>Inputs!N51*Cons!O$6</f>
        <v>0</v>
      </c>
      <c r="P25" s="141">
        <f>Inputs!O51*Cons!P$6</f>
        <v>0</v>
      </c>
      <c r="Q25" s="141">
        <f>Inputs!P51*Cons!Q$6</f>
        <v>0</v>
      </c>
      <c r="R25" s="141">
        <f>Inputs!Q51*Cons!R$6</f>
        <v>0</v>
      </c>
      <c r="S25" s="141">
        <f>Inputs!R51*Cons!S$6</f>
        <v>0</v>
      </c>
      <c r="T25" s="141">
        <f>Inputs!S51*Cons!T$6</f>
        <v>0</v>
      </c>
      <c r="U25" s="141">
        <f>Inputs!T51*Cons!U$6</f>
        <v>0</v>
      </c>
      <c r="V25" s="141">
        <f>Inputs!U51*Cons!V$6</f>
        <v>0</v>
      </c>
      <c r="W25" s="141">
        <f>Inputs!V51*Cons!W$6</f>
        <v>0</v>
      </c>
      <c r="X25" s="141">
        <f>Inputs!W51*Cons!X$6</f>
        <v>0</v>
      </c>
      <c r="Y25" s="141">
        <f>Inputs!X51*Cons!Y$6</f>
        <v>0</v>
      </c>
      <c r="Z25" s="141">
        <f>Inputs!Y51*Cons!Z$6</f>
        <v>0</v>
      </c>
      <c r="AA25" s="141">
        <f>Inputs!Z51*Cons!AA$6</f>
        <v>0</v>
      </c>
      <c r="AB25" s="141">
        <f>Inputs!AA51*Cons!AB$6</f>
        <v>0</v>
      </c>
      <c r="AC25" s="141">
        <f>Inputs!AB51*Cons!AC$6</f>
        <v>0</v>
      </c>
      <c r="AD25" s="141">
        <f>Inputs!AC51*Cons!AD$6</f>
        <v>0</v>
      </c>
      <c r="AE25" s="141">
        <f>Inputs!AD51*Cons!AE$6</f>
        <v>0</v>
      </c>
      <c r="AF25" s="141">
        <f>Inputs!AE51*Cons!AF$6</f>
        <v>0</v>
      </c>
      <c r="AG25" s="141">
        <f>Inputs!AF51*Cons!AG$6</f>
        <v>0</v>
      </c>
      <c r="AH25" s="141">
        <f>Inputs!AG51*Cons!AH$6</f>
        <v>0</v>
      </c>
      <c r="AI25" s="141">
        <f>Inputs!AH51*Cons!AI$6</f>
        <v>0</v>
      </c>
      <c r="AJ25" s="141">
        <f>Inputs!AI51*Cons!AJ$6</f>
        <v>0</v>
      </c>
      <c r="AK25" s="141">
        <f>Inputs!AJ51*Cons!AK$6</f>
        <v>0</v>
      </c>
      <c r="AL25" s="141">
        <f>Inputs!AK51*Cons!AL$6</f>
        <v>0</v>
      </c>
      <c r="AM25" s="141">
        <f>Inputs!AL51*Cons!AM$6</f>
        <v>0</v>
      </c>
      <c r="AN25" s="141">
        <f>Inputs!AM51*Cons!AN$6</f>
        <v>0</v>
      </c>
      <c r="AO25" s="141">
        <f>Inputs!AN51*Cons!AO$6</f>
        <v>0</v>
      </c>
      <c r="AP25" s="141">
        <f>Inputs!AO51*Cons!AP$6</f>
        <v>0</v>
      </c>
      <c r="AQ25" s="141">
        <f>Inputs!AP51*Cons!AQ$6</f>
        <v>0</v>
      </c>
      <c r="AR25" s="141">
        <f>Inputs!AQ51*Cons!AR$6</f>
        <v>0</v>
      </c>
      <c r="AS25" s="141">
        <f>Inputs!AR51*Cons!AS$6</f>
        <v>0</v>
      </c>
      <c r="AT25" s="141">
        <f>Inputs!AS51*Cons!AT$6</f>
        <v>0</v>
      </c>
      <c r="AU25" s="141">
        <f>Inputs!AT51*Cons!AU$6</f>
        <v>0</v>
      </c>
      <c r="AV25" s="141">
        <f>Inputs!AU51*Cons!AV$6</f>
        <v>0</v>
      </c>
      <c r="AW25" s="141">
        <f>Inputs!AV51*Cons!AW$6</f>
        <v>0</v>
      </c>
      <c r="AX25" s="141">
        <f>Inputs!AW51*Cons!AX$6</f>
        <v>0</v>
      </c>
      <c r="AY25" s="141">
        <f>Inputs!AX51*Cons!AY$6</f>
        <v>0</v>
      </c>
      <c r="AZ25" s="141">
        <f>Inputs!AY51*Cons!AZ$6</f>
        <v>0</v>
      </c>
      <c r="BA25" s="141">
        <f>Inputs!AZ51*Cons!BA$6</f>
        <v>0</v>
      </c>
      <c r="BB25" s="141">
        <f>Inputs!BA51*Cons!BB$6</f>
        <v>0</v>
      </c>
      <c r="BC25" s="141">
        <f>Inputs!BB51*Cons!BC$6</f>
        <v>0</v>
      </c>
      <c r="BD25" s="141">
        <f>Inputs!BC51*Cons!BD$6</f>
        <v>0</v>
      </c>
      <c r="BE25" s="141">
        <f>Inputs!BD51*Cons!BE$6</f>
        <v>0</v>
      </c>
      <c r="BF25" s="141">
        <f>Inputs!BE51*Cons!BF$6</f>
        <v>0</v>
      </c>
      <c r="BG25" s="141">
        <f>Inputs!BF51*Cons!BG$6</f>
        <v>0</v>
      </c>
      <c r="BH25" s="141">
        <f>Inputs!BG51*Cons!BH$6</f>
        <v>0</v>
      </c>
      <c r="BI25" s="141">
        <f>Inputs!BH51*Cons!BI$6</f>
        <v>0</v>
      </c>
      <c r="BJ25" s="141">
        <f>Inputs!BI51*Cons!BJ$6</f>
        <v>0</v>
      </c>
      <c r="BK25" s="141">
        <f>Inputs!BJ51*Cons!BK$6</f>
        <v>0</v>
      </c>
      <c r="BL25" s="141">
        <f>Inputs!BK51*Cons!BL$6</f>
        <v>0</v>
      </c>
      <c r="BM25" s="141">
        <f>Inputs!BL51*Cons!BM$6</f>
        <v>0</v>
      </c>
      <c r="BN25" s="141">
        <f>Inputs!BM51*Cons!BN$6</f>
        <v>0</v>
      </c>
      <c r="BO25" s="141">
        <f>Inputs!BN51*Cons!BO$6</f>
        <v>0</v>
      </c>
      <c r="BP25" s="141">
        <f>Inputs!BO51*Cons!BP$6</f>
        <v>0</v>
      </c>
      <c r="BQ25" s="141">
        <f>Inputs!BP51*Cons!BQ$6</f>
        <v>0</v>
      </c>
      <c r="BR25" s="141">
        <f>Inputs!BQ51*Cons!BR$6</f>
        <v>0</v>
      </c>
      <c r="BS25" s="141">
        <f>Inputs!BR51*Cons!BS$6</f>
        <v>0</v>
      </c>
      <c r="BT25" s="141">
        <f>Inputs!BS51*Cons!BT$6</f>
        <v>0</v>
      </c>
      <c r="BU25" s="141">
        <f>Inputs!BT51*Cons!BU$6</f>
        <v>0</v>
      </c>
      <c r="BV25" s="141">
        <f>Inputs!BU51*Cons!BV$6</f>
        <v>0</v>
      </c>
      <c r="BW25" s="141">
        <f>Inputs!BV51*Cons!BW$6</f>
        <v>0</v>
      </c>
      <c r="BX25" s="141">
        <f>Inputs!BW51*Cons!BX$6</f>
        <v>0</v>
      </c>
      <c r="BY25" s="141">
        <f>Inputs!BX51*Cons!BY$6</f>
        <v>0</v>
      </c>
      <c r="BZ25" s="141">
        <f>Inputs!BY51*Cons!BZ$6</f>
        <v>0</v>
      </c>
      <c r="CA25" s="141">
        <f>Inputs!BZ51*Cons!CA$6</f>
        <v>0</v>
      </c>
      <c r="CB25" s="141">
        <f>Inputs!CA51*Cons!CB$6</f>
        <v>0</v>
      </c>
      <c r="CC25" s="141">
        <f>Inputs!CB51*Cons!CC$6</f>
        <v>0</v>
      </c>
      <c r="CD25" s="141">
        <f>Inputs!CC51*Cons!CD$6</f>
        <v>0</v>
      </c>
      <c r="CE25" s="141">
        <f>Inputs!CD51*Cons!CE$6</f>
        <v>0</v>
      </c>
      <c r="CF25" s="141">
        <f>Inputs!CE51*Cons!CF$6</f>
        <v>0</v>
      </c>
      <c r="CG25" s="141">
        <f>Inputs!CF51*Cons!CG$6</f>
        <v>0</v>
      </c>
      <c r="CH25" s="141">
        <f>Inputs!CG51*Cons!CH$6</f>
        <v>0</v>
      </c>
      <c r="CI25" s="141">
        <f>Inputs!CH51*Cons!CI$6</f>
        <v>0</v>
      </c>
      <c r="CJ25" s="141">
        <f>Inputs!CI51*Cons!CJ$6</f>
        <v>0</v>
      </c>
      <c r="CK25" s="141">
        <f>Inputs!CJ51*Cons!CK$6</f>
        <v>0</v>
      </c>
      <c r="CL25" s="141">
        <f>Inputs!CK51*Cons!CL$6</f>
        <v>0</v>
      </c>
      <c r="CM25" s="141">
        <f>Inputs!CL51*Cons!CM$6</f>
        <v>0</v>
      </c>
      <c r="CN25" s="141">
        <f>Inputs!CM51*Cons!CN$6</f>
        <v>0</v>
      </c>
      <c r="CO25" s="141">
        <f>Inputs!CN51*Cons!CO$6</f>
        <v>0</v>
      </c>
      <c r="CP25" s="141">
        <f>Inputs!CO51*Cons!CP$6</f>
        <v>0</v>
      </c>
      <c r="CQ25" s="141">
        <f>Inputs!CP51*Cons!CQ$6</f>
        <v>0</v>
      </c>
      <c r="CR25" s="141">
        <f>Inputs!CQ51*Cons!CR$6</f>
        <v>0</v>
      </c>
      <c r="CS25" s="141">
        <f>Inputs!CR51*Cons!CS$6</f>
        <v>0</v>
      </c>
      <c r="CT25" s="141">
        <f>Inputs!CS51*Cons!CT$6</f>
        <v>0</v>
      </c>
      <c r="CU25" s="141">
        <f>Inputs!CT51*Cons!CU$6</f>
        <v>0</v>
      </c>
      <c r="CV25" s="141">
        <f>Inputs!CU51*Cons!CV$6</f>
        <v>0</v>
      </c>
      <c r="CW25" s="141">
        <f>Inputs!CV51*Cons!CW$6</f>
        <v>0</v>
      </c>
      <c r="CX25" s="141">
        <f>Inputs!CW51*Cons!CX$6</f>
        <v>0</v>
      </c>
      <c r="CY25" s="141">
        <f>Inputs!CX51*Cons!CY$6</f>
        <v>0</v>
      </c>
      <c r="CZ25" s="141">
        <f>Inputs!CY51*Cons!CZ$6</f>
        <v>0</v>
      </c>
      <c r="DA25" s="141">
        <f>Inputs!CZ51*Cons!DA$6</f>
        <v>0</v>
      </c>
      <c r="DB25" s="141">
        <f>Inputs!DA51*Cons!DB$6</f>
        <v>0</v>
      </c>
      <c r="DC25" s="141">
        <f>Inputs!DB51*Cons!DC$6</f>
        <v>0</v>
      </c>
      <c r="DD25" s="141">
        <f>Inputs!DC51*Cons!DD$6</f>
        <v>0</v>
      </c>
      <c r="DE25" s="141">
        <f>Inputs!DD51*Cons!DE$6</f>
        <v>0</v>
      </c>
      <c r="DF25" s="141">
        <f>Inputs!DE51*Cons!DF$6</f>
        <v>0</v>
      </c>
      <c r="DG25" s="141">
        <f>Inputs!DF51*Cons!DG$6</f>
        <v>0</v>
      </c>
      <c r="DH25" s="141">
        <f>Inputs!DG51*Cons!DH$6</f>
        <v>0</v>
      </c>
      <c r="DI25" s="141">
        <f>Inputs!DH51*Cons!DI$6</f>
        <v>0</v>
      </c>
      <c r="DJ25" s="141">
        <f>Inputs!DI51*Cons!DJ$6</f>
        <v>0</v>
      </c>
      <c r="DK25" s="141">
        <f>Inputs!DJ51*Cons!DK$6</f>
        <v>0</v>
      </c>
      <c r="DL25" s="141">
        <f>Inputs!DK51*Cons!DL$6</f>
        <v>0</v>
      </c>
      <c r="DM25" s="141">
        <f>Inputs!DL51*Cons!DM$6</f>
        <v>0</v>
      </c>
      <c r="DN25" s="141">
        <f>Inputs!DM51*Cons!DN$6</f>
        <v>0</v>
      </c>
      <c r="DO25" s="141">
        <f>Inputs!DN51*Cons!DO$6</f>
        <v>0</v>
      </c>
      <c r="DP25" s="141">
        <f>Inputs!DO51*Cons!DP$6</f>
        <v>0</v>
      </c>
      <c r="DQ25" s="141">
        <f>Inputs!DP51*Cons!DQ$6</f>
        <v>0</v>
      </c>
      <c r="DR25" s="141">
        <f>Inputs!DQ51*Cons!DR$6</f>
        <v>0</v>
      </c>
      <c r="DS25" s="141">
        <f>Inputs!DR51*Cons!DS$6</f>
        <v>0</v>
      </c>
      <c r="DT25" s="141">
        <f>Inputs!DS51*Cons!DT$6</f>
        <v>0</v>
      </c>
      <c r="DU25" s="141">
        <f>Inputs!DT51*Cons!DU$6</f>
        <v>0</v>
      </c>
      <c r="DV25" s="141">
        <f>Inputs!DU51*Cons!DV$6</f>
        <v>0</v>
      </c>
      <c r="DW25" s="141">
        <f>Inputs!DV51*Cons!DW$6</f>
        <v>0</v>
      </c>
      <c r="DX25" s="141">
        <f>Inputs!DW51*Cons!DX$6</f>
        <v>0</v>
      </c>
      <c r="DY25" s="141">
        <f>Inputs!DX51*Cons!DY$6</f>
        <v>0</v>
      </c>
    </row>
    <row r="26" spans="1:129">
      <c r="C26" s="17" t="str">
        <f>Inputs!C52</f>
        <v>frei</v>
      </c>
      <c r="D26" s="8" t="s">
        <v>231</v>
      </c>
      <c r="I26" s="155">
        <f t="shared" si="0"/>
        <v>0</v>
      </c>
      <c r="J26" s="141">
        <f>Inputs!I52*Cons!J$6</f>
        <v>0</v>
      </c>
      <c r="K26" s="141">
        <f>Inputs!J52*Cons!K$6</f>
        <v>0</v>
      </c>
      <c r="L26" s="141">
        <f>Inputs!K52*Cons!L$6</f>
        <v>0</v>
      </c>
      <c r="M26" s="141">
        <f>Inputs!L52*Cons!M$6</f>
        <v>0</v>
      </c>
      <c r="N26" s="141">
        <f>Inputs!M52*Cons!N$6</f>
        <v>0</v>
      </c>
      <c r="O26" s="141">
        <f>Inputs!N52*Cons!O$6</f>
        <v>0</v>
      </c>
      <c r="P26" s="141">
        <f>Inputs!O52*Cons!P$6</f>
        <v>0</v>
      </c>
      <c r="Q26" s="141">
        <f>Inputs!P52*Cons!Q$6</f>
        <v>0</v>
      </c>
      <c r="R26" s="141">
        <f>Inputs!Q52*Cons!R$6</f>
        <v>0</v>
      </c>
      <c r="S26" s="141">
        <f>Inputs!R52*Cons!S$6</f>
        <v>0</v>
      </c>
      <c r="T26" s="141">
        <f>Inputs!S52*Cons!T$6</f>
        <v>0</v>
      </c>
      <c r="U26" s="141">
        <f>Inputs!T52*Cons!U$6</f>
        <v>0</v>
      </c>
      <c r="V26" s="141">
        <f>Inputs!U52*Cons!V$6</f>
        <v>0</v>
      </c>
      <c r="W26" s="141">
        <f>Inputs!V52*Cons!W$6</f>
        <v>0</v>
      </c>
      <c r="X26" s="141">
        <f>Inputs!W52*Cons!X$6</f>
        <v>0</v>
      </c>
      <c r="Y26" s="141">
        <f>Inputs!X52*Cons!Y$6</f>
        <v>0</v>
      </c>
      <c r="Z26" s="141">
        <f>Inputs!Y52*Cons!Z$6</f>
        <v>0</v>
      </c>
      <c r="AA26" s="141">
        <f>Inputs!Z52*Cons!AA$6</f>
        <v>0</v>
      </c>
      <c r="AB26" s="141">
        <f>Inputs!AA52*Cons!AB$6</f>
        <v>0</v>
      </c>
      <c r="AC26" s="141">
        <f>Inputs!AB52*Cons!AC$6</f>
        <v>0</v>
      </c>
      <c r="AD26" s="141">
        <f>Inputs!AC52*Cons!AD$6</f>
        <v>0</v>
      </c>
      <c r="AE26" s="141">
        <f>Inputs!AD52*Cons!AE$6</f>
        <v>0</v>
      </c>
      <c r="AF26" s="141">
        <f>Inputs!AE52*Cons!AF$6</f>
        <v>0</v>
      </c>
      <c r="AG26" s="141">
        <f>Inputs!AF52*Cons!AG$6</f>
        <v>0</v>
      </c>
      <c r="AH26" s="141">
        <f>Inputs!AG52*Cons!AH$6</f>
        <v>0</v>
      </c>
      <c r="AI26" s="141">
        <f>Inputs!AH52*Cons!AI$6</f>
        <v>0</v>
      </c>
      <c r="AJ26" s="141">
        <f>Inputs!AI52*Cons!AJ$6</f>
        <v>0</v>
      </c>
      <c r="AK26" s="141">
        <f>Inputs!AJ52*Cons!AK$6</f>
        <v>0</v>
      </c>
      <c r="AL26" s="141">
        <f>Inputs!AK52*Cons!AL$6</f>
        <v>0</v>
      </c>
      <c r="AM26" s="141">
        <f>Inputs!AL52*Cons!AM$6</f>
        <v>0</v>
      </c>
      <c r="AN26" s="141">
        <f>Inputs!AM52*Cons!AN$6</f>
        <v>0</v>
      </c>
      <c r="AO26" s="141">
        <f>Inputs!AN52*Cons!AO$6</f>
        <v>0</v>
      </c>
      <c r="AP26" s="141">
        <f>Inputs!AO52*Cons!AP$6</f>
        <v>0</v>
      </c>
      <c r="AQ26" s="141">
        <f>Inputs!AP52*Cons!AQ$6</f>
        <v>0</v>
      </c>
      <c r="AR26" s="141">
        <f>Inputs!AQ52*Cons!AR$6</f>
        <v>0</v>
      </c>
      <c r="AS26" s="141">
        <f>Inputs!AR52*Cons!AS$6</f>
        <v>0</v>
      </c>
      <c r="AT26" s="141">
        <f>Inputs!AS52*Cons!AT$6</f>
        <v>0</v>
      </c>
      <c r="AU26" s="141">
        <f>Inputs!AT52*Cons!AU$6</f>
        <v>0</v>
      </c>
      <c r="AV26" s="141">
        <f>Inputs!AU52*Cons!AV$6</f>
        <v>0</v>
      </c>
      <c r="AW26" s="141">
        <f>Inputs!AV52*Cons!AW$6</f>
        <v>0</v>
      </c>
      <c r="AX26" s="141">
        <f>Inputs!AW52*Cons!AX$6</f>
        <v>0</v>
      </c>
      <c r="AY26" s="141">
        <f>Inputs!AX52*Cons!AY$6</f>
        <v>0</v>
      </c>
      <c r="AZ26" s="141">
        <f>Inputs!AY52*Cons!AZ$6</f>
        <v>0</v>
      </c>
      <c r="BA26" s="141">
        <f>Inputs!AZ52*Cons!BA$6</f>
        <v>0</v>
      </c>
      <c r="BB26" s="141">
        <f>Inputs!BA52*Cons!BB$6</f>
        <v>0</v>
      </c>
      <c r="BC26" s="141">
        <f>Inputs!BB52*Cons!BC$6</f>
        <v>0</v>
      </c>
      <c r="BD26" s="141">
        <f>Inputs!BC52*Cons!BD$6</f>
        <v>0</v>
      </c>
      <c r="BE26" s="141">
        <f>Inputs!BD52*Cons!BE$6</f>
        <v>0</v>
      </c>
      <c r="BF26" s="141">
        <f>Inputs!BE52*Cons!BF$6</f>
        <v>0</v>
      </c>
      <c r="BG26" s="141">
        <f>Inputs!BF52*Cons!BG$6</f>
        <v>0</v>
      </c>
      <c r="BH26" s="141">
        <f>Inputs!BG52*Cons!BH$6</f>
        <v>0</v>
      </c>
      <c r="BI26" s="141">
        <f>Inputs!BH52*Cons!BI$6</f>
        <v>0</v>
      </c>
      <c r="BJ26" s="141">
        <f>Inputs!BI52*Cons!BJ$6</f>
        <v>0</v>
      </c>
      <c r="BK26" s="141">
        <f>Inputs!BJ52*Cons!BK$6</f>
        <v>0</v>
      </c>
      <c r="BL26" s="141">
        <f>Inputs!BK52*Cons!BL$6</f>
        <v>0</v>
      </c>
      <c r="BM26" s="141">
        <f>Inputs!BL52*Cons!BM$6</f>
        <v>0</v>
      </c>
      <c r="BN26" s="141">
        <f>Inputs!BM52*Cons!BN$6</f>
        <v>0</v>
      </c>
      <c r="BO26" s="141">
        <f>Inputs!BN52*Cons!BO$6</f>
        <v>0</v>
      </c>
      <c r="BP26" s="141">
        <f>Inputs!BO52*Cons!BP$6</f>
        <v>0</v>
      </c>
      <c r="BQ26" s="141">
        <f>Inputs!BP52*Cons!BQ$6</f>
        <v>0</v>
      </c>
      <c r="BR26" s="141">
        <f>Inputs!BQ52*Cons!BR$6</f>
        <v>0</v>
      </c>
      <c r="BS26" s="141">
        <f>Inputs!BR52*Cons!BS$6</f>
        <v>0</v>
      </c>
      <c r="BT26" s="141">
        <f>Inputs!BS52*Cons!BT$6</f>
        <v>0</v>
      </c>
      <c r="BU26" s="141">
        <f>Inputs!BT52*Cons!BU$6</f>
        <v>0</v>
      </c>
      <c r="BV26" s="141">
        <f>Inputs!BU52*Cons!BV$6</f>
        <v>0</v>
      </c>
      <c r="BW26" s="141">
        <f>Inputs!BV52*Cons!BW$6</f>
        <v>0</v>
      </c>
      <c r="BX26" s="141">
        <f>Inputs!BW52*Cons!BX$6</f>
        <v>0</v>
      </c>
      <c r="BY26" s="141">
        <f>Inputs!BX52*Cons!BY$6</f>
        <v>0</v>
      </c>
      <c r="BZ26" s="141">
        <f>Inputs!BY52*Cons!BZ$6</f>
        <v>0</v>
      </c>
      <c r="CA26" s="141">
        <f>Inputs!BZ52*Cons!CA$6</f>
        <v>0</v>
      </c>
      <c r="CB26" s="141">
        <f>Inputs!CA52*Cons!CB$6</f>
        <v>0</v>
      </c>
      <c r="CC26" s="141">
        <f>Inputs!CB52*Cons!CC$6</f>
        <v>0</v>
      </c>
      <c r="CD26" s="141">
        <f>Inputs!CC52*Cons!CD$6</f>
        <v>0</v>
      </c>
      <c r="CE26" s="141">
        <f>Inputs!CD52*Cons!CE$6</f>
        <v>0</v>
      </c>
      <c r="CF26" s="141">
        <f>Inputs!CE52*Cons!CF$6</f>
        <v>0</v>
      </c>
      <c r="CG26" s="141">
        <f>Inputs!CF52*Cons!CG$6</f>
        <v>0</v>
      </c>
      <c r="CH26" s="141">
        <f>Inputs!CG52*Cons!CH$6</f>
        <v>0</v>
      </c>
      <c r="CI26" s="141">
        <f>Inputs!CH52*Cons!CI$6</f>
        <v>0</v>
      </c>
      <c r="CJ26" s="141">
        <f>Inputs!CI52*Cons!CJ$6</f>
        <v>0</v>
      </c>
      <c r="CK26" s="141">
        <f>Inputs!CJ52*Cons!CK$6</f>
        <v>0</v>
      </c>
      <c r="CL26" s="141">
        <f>Inputs!CK52*Cons!CL$6</f>
        <v>0</v>
      </c>
      <c r="CM26" s="141">
        <f>Inputs!CL52*Cons!CM$6</f>
        <v>0</v>
      </c>
      <c r="CN26" s="141">
        <f>Inputs!CM52*Cons!CN$6</f>
        <v>0</v>
      </c>
      <c r="CO26" s="141">
        <f>Inputs!CN52*Cons!CO$6</f>
        <v>0</v>
      </c>
      <c r="CP26" s="141">
        <f>Inputs!CO52*Cons!CP$6</f>
        <v>0</v>
      </c>
      <c r="CQ26" s="141">
        <f>Inputs!CP52*Cons!CQ$6</f>
        <v>0</v>
      </c>
      <c r="CR26" s="141">
        <f>Inputs!CQ52*Cons!CR$6</f>
        <v>0</v>
      </c>
      <c r="CS26" s="141">
        <f>Inputs!CR52*Cons!CS$6</f>
        <v>0</v>
      </c>
      <c r="CT26" s="141">
        <f>Inputs!CS52*Cons!CT$6</f>
        <v>0</v>
      </c>
      <c r="CU26" s="141">
        <f>Inputs!CT52*Cons!CU$6</f>
        <v>0</v>
      </c>
      <c r="CV26" s="141">
        <f>Inputs!CU52*Cons!CV$6</f>
        <v>0</v>
      </c>
      <c r="CW26" s="141">
        <f>Inputs!CV52*Cons!CW$6</f>
        <v>0</v>
      </c>
      <c r="CX26" s="141">
        <f>Inputs!CW52*Cons!CX$6</f>
        <v>0</v>
      </c>
      <c r="CY26" s="141">
        <f>Inputs!CX52*Cons!CY$6</f>
        <v>0</v>
      </c>
      <c r="CZ26" s="141">
        <f>Inputs!CY52*Cons!CZ$6</f>
        <v>0</v>
      </c>
      <c r="DA26" s="141">
        <f>Inputs!CZ52*Cons!DA$6</f>
        <v>0</v>
      </c>
      <c r="DB26" s="141">
        <f>Inputs!DA52*Cons!DB$6</f>
        <v>0</v>
      </c>
      <c r="DC26" s="141">
        <f>Inputs!DB52*Cons!DC$6</f>
        <v>0</v>
      </c>
      <c r="DD26" s="141">
        <f>Inputs!DC52*Cons!DD$6</f>
        <v>0</v>
      </c>
      <c r="DE26" s="141">
        <f>Inputs!DD52*Cons!DE$6</f>
        <v>0</v>
      </c>
      <c r="DF26" s="141">
        <f>Inputs!DE52*Cons!DF$6</f>
        <v>0</v>
      </c>
      <c r="DG26" s="141">
        <f>Inputs!DF52*Cons!DG$6</f>
        <v>0</v>
      </c>
      <c r="DH26" s="141">
        <f>Inputs!DG52*Cons!DH$6</f>
        <v>0</v>
      </c>
      <c r="DI26" s="141">
        <f>Inputs!DH52*Cons!DI$6</f>
        <v>0</v>
      </c>
      <c r="DJ26" s="141">
        <f>Inputs!DI52*Cons!DJ$6</f>
        <v>0</v>
      </c>
      <c r="DK26" s="141">
        <f>Inputs!DJ52*Cons!DK$6</f>
        <v>0</v>
      </c>
      <c r="DL26" s="141">
        <f>Inputs!DK52*Cons!DL$6</f>
        <v>0</v>
      </c>
      <c r="DM26" s="141">
        <f>Inputs!DL52*Cons!DM$6</f>
        <v>0</v>
      </c>
      <c r="DN26" s="141">
        <f>Inputs!DM52*Cons!DN$6</f>
        <v>0</v>
      </c>
      <c r="DO26" s="141">
        <f>Inputs!DN52*Cons!DO$6</f>
        <v>0</v>
      </c>
      <c r="DP26" s="141">
        <f>Inputs!DO52*Cons!DP$6</f>
        <v>0</v>
      </c>
      <c r="DQ26" s="141">
        <f>Inputs!DP52*Cons!DQ$6</f>
        <v>0</v>
      </c>
      <c r="DR26" s="141">
        <f>Inputs!DQ52*Cons!DR$6</f>
        <v>0</v>
      </c>
      <c r="DS26" s="141">
        <f>Inputs!DR52*Cons!DS$6</f>
        <v>0</v>
      </c>
      <c r="DT26" s="141">
        <f>Inputs!DS52*Cons!DT$6</f>
        <v>0</v>
      </c>
      <c r="DU26" s="141">
        <f>Inputs!DT52*Cons!DU$6</f>
        <v>0</v>
      </c>
      <c r="DV26" s="141">
        <f>Inputs!DU52*Cons!DV$6</f>
        <v>0</v>
      </c>
      <c r="DW26" s="141">
        <f>Inputs!DV52*Cons!DW$6</f>
        <v>0</v>
      </c>
      <c r="DX26" s="141">
        <f>Inputs!DW52*Cons!DX$6</f>
        <v>0</v>
      </c>
      <c r="DY26" s="141">
        <f>Inputs!DX52*Cons!DY$6</f>
        <v>0</v>
      </c>
    </row>
    <row r="27" spans="1:129">
      <c r="C27" s="17" t="str">
        <f>Inputs!C53</f>
        <v>frei</v>
      </c>
      <c r="D27" s="8" t="s">
        <v>231</v>
      </c>
      <c r="I27" s="155">
        <f t="shared" si="0"/>
        <v>0</v>
      </c>
      <c r="J27" s="141">
        <f>Inputs!I53*Cons!J$6</f>
        <v>0</v>
      </c>
      <c r="K27" s="141">
        <f>Inputs!J53*Cons!K$6</f>
        <v>0</v>
      </c>
      <c r="L27" s="141">
        <f>Inputs!K53*Cons!L$6</f>
        <v>0</v>
      </c>
      <c r="M27" s="141">
        <f>Inputs!L53*Cons!M$6</f>
        <v>0</v>
      </c>
      <c r="N27" s="141">
        <f>Inputs!M53*Cons!N$6</f>
        <v>0</v>
      </c>
      <c r="O27" s="141">
        <f>Inputs!N53*Cons!O$6</f>
        <v>0</v>
      </c>
      <c r="P27" s="141">
        <f>Inputs!O53*Cons!P$6</f>
        <v>0</v>
      </c>
      <c r="Q27" s="141">
        <f>Inputs!P53*Cons!Q$6</f>
        <v>0</v>
      </c>
      <c r="R27" s="141">
        <f>Inputs!Q53*Cons!R$6</f>
        <v>0</v>
      </c>
      <c r="S27" s="141">
        <f>Inputs!R53*Cons!S$6</f>
        <v>0</v>
      </c>
      <c r="T27" s="141">
        <f>Inputs!S53*Cons!T$6</f>
        <v>0</v>
      </c>
      <c r="U27" s="141">
        <f>Inputs!T53*Cons!U$6</f>
        <v>0</v>
      </c>
      <c r="V27" s="141">
        <f>Inputs!U53*Cons!V$6</f>
        <v>0</v>
      </c>
      <c r="W27" s="141">
        <f>Inputs!V53*Cons!W$6</f>
        <v>0</v>
      </c>
      <c r="X27" s="141">
        <f>Inputs!W53*Cons!X$6</f>
        <v>0</v>
      </c>
      <c r="Y27" s="141">
        <f>Inputs!X53*Cons!Y$6</f>
        <v>0</v>
      </c>
      <c r="Z27" s="141">
        <f>Inputs!Y53*Cons!Z$6</f>
        <v>0</v>
      </c>
      <c r="AA27" s="141">
        <f>Inputs!Z53*Cons!AA$6</f>
        <v>0</v>
      </c>
      <c r="AB27" s="141">
        <f>Inputs!AA53*Cons!AB$6</f>
        <v>0</v>
      </c>
      <c r="AC27" s="141">
        <f>Inputs!AB53*Cons!AC$6</f>
        <v>0</v>
      </c>
      <c r="AD27" s="141">
        <f>Inputs!AC53*Cons!AD$6</f>
        <v>0</v>
      </c>
      <c r="AE27" s="141">
        <f>Inputs!AD53*Cons!AE$6</f>
        <v>0</v>
      </c>
      <c r="AF27" s="141">
        <f>Inputs!AE53*Cons!AF$6</f>
        <v>0</v>
      </c>
      <c r="AG27" s="141">
        <f>Inputs!AF53*Cons!AG$6</f>
        <v>0</v>
      </c>
      <c r="AH27" s="141">
        <f>Inputs!AG53*Cons!AH$6</f>
        <v>0</v>
      </c>
      <c r="AI27" s="141">
        <f>Inputs!AH53*Cons!AI$6</f>
        <v>0</v>
      </c>
      <c r="AJ27" s="141">
        <f>Inputs!AI53*Cons!AJ$6</f>
        <v>0</v>
      </c>
      <c r="AK27" s="141">
        <f>Inputs!AJ53*Cons!AK$6</f>
        <v>0</v>
      </c>
      <c r="AL27" s="141">
        <f>Inputs!AK53*Cons!AL$6</f>
        <v>0</v>
      </c>
      <c r="AM27" s="141">
        <f>Inputs!AL53*Cons!AM$6</f>
        <v>0</v>
      </c>
      <c r="AN27" s="141">
        <f>Inputs!AM53*Cons!AN$6</f>
        <v>0</v>
      </c>
      <c r="AO27" s="141">
        <f>Inputs!AN53*Cons!AO$6</f>
        <v>0</v>
      </c>
      <c r="AP27" s="141">
        <f>Inputs!AO53*Cons!AP$6</f>
        <v>0</v>
      </c>
      <c r="AQ27" s="141">
        <f>Inputs!AP53*Cons!AQ$6</f>
        <v>0</v>
      </c>
      <c r="AR27" s="141">
        <f>Inputs!AQ53*Cons!AR$6</f>
        <v>0</v>
      </c>
      <c r="AS27" s="141">
        <f>Inputs!AR53*Cons!AS$6</f>
        <v>0</v>
      </c>
      <c r="AT27" s="141">
        <f>Inputs!AS53*Cons!AT$6</f>
        <v>0</v>
      </c>
      <c r="AU27" s="141">
        <f>Inputs!AT53*Cons!AU$6</f>
        <v>0</v>
      </c>
      <c r="AV27" s="141">
        <f>Inputs!AU53*Cons!AV$6</f>
        <v>0</v>
      </c>
      <c r="AW27" s="141">
        <f>Inputs!AV53*Cons!AW$6</f>
        <v>0</v>
      </c>
      <c r="AX27" s="141">
        <f>Inputs!AW53*Cons!AX$6</f>
        <v>0</v>
      </c>
      <c r="AY27" s="141">
        <f>Inputs!AX53*Cons!AY$6</f>
        <v>0</v>
      </c>
      <c r="AZ27" s="141">
        <f>Inputs!AY53*Cons!AZ$6</f>
        <v>0</v>
      </c>
      <c r="BA27" s="141">
        <f>Inputs!AZ53*Cons!BA$6</f>
        <v>0</v>
      </c>
      <c r="BB27" s="141">
        <f>Inputs!BA53*Cons!BB$6</f>
        <v>0</v>
      </c>
      <c r="BC27" s="141">
        <f>Inputs!BB53*Cons!BC$6</f>
        <v>0</v>
      </c>
      <c r="BD27" s="141">
        <f>Inputs!BC53*Cons!BD$6</f>
        <v>0</v>
      </c>
      <c r="BE27" s="141">
        <f>Inputs!BD53*Cons!BE$6</f>
        <v>0</v>
      </c>
      <c r="BF27" s="141">
        <f>Inputs!BE53*Cons!BF$6</f>
        <v>0</v>
      </c>
      <c r="BG27" s="141">
        <f>Inputs!BF53*Cons!BG$6</f>
        <v>0</v>
      </c>
      <c r="BH27" s="141">
        <f>Inputs!BG53*Cons!BH$6</f>
        <v>0</v>
      </c>
      <c r="BI27" s="141">
        <f>Inputs!BH53*Cons!BI$6</f>
        <v>0</v>
      </c>
      <c r="BJ27" s="141">
        <f>Inputs!BI53*Cons!BJ$6</f>
        <v>0</v>
      </c>
      <c r="BK27" s="141">
        <f>Inputs!BJ53*Cons!BK$6</f>
        <v>0</v>
      </c>
      <c r="BL27" s="141">
        <f>Inputs!BK53*Cons!BL$6</f>
        <v>0</v>
      </c>
      <c r="BM27" s="141">
        <f>Inputs!BL53*Cons!BM$6</f>
        <v>0</v>
      </c>
      <c r="BN27" s="141">
        <f>Inputs!BM53*Cons!BN$6</f>
        <v>0</v>
      </c>
      <c r="BO27" s="141">
        <f>Inputs!BN53*Cons!BO$6</f>
        <v>0</v>
      </c>
      <c r="BP27" s="141">
        <f>Inputs!BO53*Cons!BP$6</f>
        <v>0</v>
      </c>
      <c r="BQ27" s="141">
        <f>Inputs!BP53*Cons!BQ$6</f>
        <v>0</v>
      </c>
      <c r="BR27" s="141">
        <f>Inputs!BQ53*Cons!BR$6</f>
        <v>0</v>
      </c>
      <c r="BS27" s="141">
        <f>Inputs!BR53*Cons!BS$6</f>
        <v>0</v>
      </c>
      <c r="BT27" s="141">
        <f>Inputs!BS53*Cons!BT$6</f>
        <v>0</v>
      </c>
      <c r="BU27" s="141">
        <f>Inputs!BT53*Cons!BU$6</f>
        <v>0</v>
      </c>
      <c r="BV27" s="141">
        <f>Inputs!BU53*Cons!BV$6</f>
        <v>0</v>
      </c>
      <c r="BW27" s="141">
        <f>Inputs!BV53*Cons!BW$6</f>
        <v>0</v>
      </c>
      <c r="BX27" s="141">
        <f>Inputs!BW53*Cons!BX$6</f>
        <v>0</v>
      </c>
      <c r="BY27" s="141">
        <f>Inputs!BX53*Cons!BY$6</f>
        <v>0</v>
      </c>
      <c r="BZ27" s="141">
        <f>Inputs!BY53*Cons!BZ$6</f>
        <v>0</v>
      </c>
      <c r="CA27" s="141">
        <f>Inputs!BZ53*Cons!CA$6</f>
        <v>0</v>
      </c>
      <c r="CB27" s="141">
        <f>Inputs!CA53*Cons!CB$6</f>
        <v>0</v>
      </c>
      <c r="CC27" s="141">
        <f>Inputs!CB53*Cons!CC$6</f>
        <v>0</v>
      </c>
      <c r="CD27" s="141">
        <f>Inputs!CC53*Cons!CD$6</f>
        <v>0</v>
      </c>
      <c r="CE27" s="141">
        <f>Inputs!CD53*Cons!CE$6</f>
        <v>0</v>
      </c>
      <c r="CF27" s="141">
        <f>Inputs!CE53*Cons!CF$6</f>
        <v>0</v>
      </c>
      <c r="CG27" s="141">
        <f>Inputs!CF53*Cons!CG$6</f>
        <v>0</v>
      </c>
      <c r="CH27" s="141">
        <f>Inputs!CG53*Cons!CH$6</f>
        <v>0</v>
      </c>
      <c r="CI27" s="141">
        <f>Inputs!CH53*Cons!CI$6</f>
        <v>0</v>
      </c>
      <c r="CJ27" s="141">
        <f>Inputs!CI53*Cons!CJ$6</f>
        <v>0</v>
      </c>
      <c r="CK27" s="141">
        <f>Inputs!CJ53*Cons!CK$6</f>
        <v>0</v>
      </c>
      <c r="CL27" s="141">
        <f>Inputs!CK53*Cons!CL$6</f>
        <v>0</v>
      </c>
      <c r="CM27" s="141">
        <f>Inputs!CL53*Cons!CM$6</f>
        <v>0</v>
      </c>
      <c r="CN27" s="141">
        <f>Inputs!CM53*Cons!CN$6</f>
        <v>0</v>
      </c>
      <c r="CO27" s="141">
        <f>Inputs!CN53*Cons!CO$6</f>
        <v>0</v>
      </c>
      <c r="CP27" s="141">
        <f>Inputs!CO53*Cons!CP$6</f>
        <v>0</v>
      </c>
      <c r="CQ27" s="141">
        <f>Inputs!CP53*Cons!CQ$6</f>
        <v>0</v>
      </c>
      <c r="CR27" s="141">
        <f>Inputs!CQ53*Cons!CR$6</f>
        <v>0</v>
      </c>
      <c r="CS27" s="141">
        <f>Inputs!CR53*Cons!CS$6</f>
        <v>0</v>
      </c>
      <c r="CT27" s="141">
        <f>Inputs!CS53*Cons!CT$6</f>
        <v>0</v>
      </c>
      <c r="CU27" s="141">
        <f>Inputs!CT53*Cons!CU$6</f>
        <v>0</v>
      </c>
      <c r="CV27" s="141">
        <f>Inputs!CU53*Cons!CV$6</f>
        <v>0</v>
      </c>
      <c r="CW27" s="141">
        <f>Inputs!CV53*Cons!CW$6</f>
        <v>0</v>
      </c>
      <c r="CX27" s="141">
        <f>Inputs!CW53*Cons!CX$6</f>
        <v>0</v>
      </c>
      <c r="CY27" s="141">
        <f>Inputs!CX53*Cons!CY$6</f>
        <v>0</v>
      </c>
      <c r="CZ27" s="141">
        <f>Inputs!CY53*Cons!CZ$6</f>
        <v>0</v>
      </c>
      <c r="DA27" s="141">
        <f>Inputs!CZ53*Cons!DA$6</f>
        <v>0</v>
      </c>
      <c r="DB27" s="141">
        <f>Inputs!DA53*Cons!DB$6</f>
        <v>0</v>
      </c>
      <c r="DC27" s="141">
        <f>Inputs!DB53*Cons!DC$6</f>
        <v>0</v>
      </c>
      <c r="DD27" s="141">
        <f>Inputs!DC53*Cons!DD$6</f>
        <v>0</v>
      </c>
      <c r="DE27" s="141">
        <f>Inputs!DD53*Cons!DE$6</f>
        <v>0</v>
      </c>
      <c r="DF27" s="141">
        <f>Inputs!DE53*Cons!DF$6</f>
        <v>0</v>
      </c>
      <c r="DG27" s="141">
        <f>Inputs!DF53*Cons!DG$6</f>
        <v>0</v>
      </c>
      <c r="DH27" s="141">
        <f>Inputs!DG53*Cons!DH$6</f>
        <v>0</v>
      </c>
      <c r="DI27" s="141">
        <f>Inputs!DH53*Cons!DI$6</f>
        <v>0</v>
      </c>
      <c r="DJ27" s="141">
        <f>Inputs!DI53*Cons!DJ$6</f>
        <v>0</v>
      </c>
      <c r="DK27" s="141">
        <f>Inputs!DJ53*Cons!DK$6</f>
        <v>0</v>
      </c>
      <c r="DL27" s="141">
        <f>Inputs!DK53*Cons!DL$6</f>
        <v>0</v>
      </c>
      <c r="DM27" s="141">
        <f>Inputs!DL53*Cons!DM$6</f>
        <v>0</v>
      </c>
      <c r="DN27" s="141">
        <f>Inputs!DM53*Cons!DN$6</f>
        <v>0</v>
      </c>
      <c r="DO27" s="141">
        <f>Inputs!DN53*Cons!DO$6</f>
        <v>0</v>
      </c>
      <c r="DP27" s="141">
        <f>Inputs!DO53*Cons!DP$6</f>
        <v>0</v>
      </c>
      <c r="DQ27" s="141">
        <f>Inputs!DP53*Cons!DQ$6</f>
        <v>0</v>
      </c>
      <c r="DR27" s="141">
        <f>Inputs!DQ53*Cons!DR$6</f>
        <v>0</v>
      </c>
      <c r="DS27" s="141">
        <f>Inputs!DR53*Cons!DS$6</f>
        <v>0</v>
      </c>
      <c r="DT27" s="141">
        <f>Inputs!DS53*Cons!DT$6</f>
        <v>0</v>
      </c>
      <c r="DU27" s="141">
        <f>Inputs!DT53*Cons!DU$6</f>
        <v>0</v>
      </c>
      <c r="DV27" s="141">
        <f>Inputs!DU53*Cons!DV$6</f>
        <v>0</v>
      </c>
      <c r="DW27" s="141">
        <f>Inputs!DV53*Cons!DW$6</f>
        <v>0</v>
      </c>
      <c r="DX27" s="141">
        <f>Inputs!DW53*Cons!DX$6</f>
        <v>0</v>
      </c>
      <c r="DY27" s="141">
        <f>Inputs!DX53*Cons!DY$6</f>
        <v>0</v>
      </c>
    </row>
    <row r="28" spans="1:129">
      <c r="C28" s="17" t="str">
        <f>Inputs!C54</f>
        <v>frei</v>
      </c>
      <c r="D28" s="8" t="s">
        <v>231</v>
      </c>
      <c r="I28" s="155">
        <f t="shared" si="0"/>
        <v>0</v>
      </c>
      <c r="J28" s="141">
        <f>Inputs!I54*Cons!J$6</f>
        <v>0</v>
      </c>
      <c r="K28" s="141">
        <f>Inputs!J54*Cons!K$6</f>
        <v>0</v>
      </c>
      <c r="L28" s="141">
        <f>Inputs!K54*Cons!L$6</f>
        <v>0</v>
      </c>
      <c r="M28" s="141">
        <f>Inputs!L54*Cons!M$6</f>
        <v>0</v>
      </c>
      <c r="N28" s="141">
        <f>Inputs!M54*Cons!N$6</f>
        <v>0</v>
      </c>
      <c r="O28" s="141">
        <f>Inputs!N54*Cons!O$6</f>
        <v>0</v>
      </c>
      <c r="P28" s="141">
        <f>Inputs!O54*Cons!P$6</f>
        <v>0</v>
      </c>
      <c r="Q28" s="141">
        <f>Inputs!P54*Cons!Q$6</f>
        <v>0</v>
      </c>
      <c r="R28" s="141">
        <f>Inputs!Q54*Cons!R$6</f>
        <v>0</v>
      </c>
      <c r="S28" s="141">
        <f>Inputs!R54*Cons!S$6</f>
        <v>0</v>
      </c>
      <c r="T28" s="141">
        <f>Inputs!S54*Cons!T$6</f>
        <v>0</v>
      </c>
      <c r="U28" s="141">
        <f>Inputs!T54*Cons!U$6</f>
        <v>0</v>
      </c>
      <c r="V28" s="141">
        <f>Inputs!U54*Cons!V$6</f>
        <v>0</v>
      </c>
      <c r="W28" s="141">
        <f>Inputs!V54*Cons!W$6</f>
        <v>0</v>
      </c>
      <c r="X28" s="141">
        <f>Inputs!W54*Cons!X$6</f>
        <v>0</v>
      </c>
      <c r="Y28" s="141">
        <f>Inputs!X54*Cons!Y$6</f>
        <v>0</v>
      </c>
      <c r="Z28" s="141">
        <f>Inputs!Y54*Cons!Z$6</f>
        <v>0</v>
      </c>
      <c r="AA28" s="141">
        <f>Inputs!Z54*Cons!AA$6</f>
        <v>0</v>
      </c>
      <c r="AB28" s="141">
        <f>Inputs!AA54*Cons!AB$6</f>
        <v>0</v>
      </c>
      <c r="AC28" s="141">
        <f>Inputs!AB54*Cons!AC$6</f>
        <v>0</v>
      </c>
      <c r="AD28" s="141">
        <f>Inputs!AC54*Cons!AD$6</f>
        <v>0</v>
      </c>
      <c r="AE28" s="141">
        <f>Inputs!AD54*Cons!AE$6</f>
        <v>0</v>
      </c>
      <c r="AF28" s="141">
        <f>Inputs!AE54*Cons!AF$6</f>
        <v>0</v>
      </c>
      <c r="AG28" s="141">
        <f>Inputs!AF54*Cons!AG$6</f>
        <v>0</v>
      </c>
      <c r="AH28" s="141">
        <f>Inputs!AG54*Cons!AH$6</f>
        <v>0</v>
      </c>
      <c r="AI28" s="141">
        <f>Inputs!AH54*Cons!AI$6</f>
        <v>0</v>
      </c>
      <c r="AJ28" s="141">
        <f>Inputs!AI54*Cons!AJ$6</f>
        <v>0</v>
      </c>
      <c r="AK28" s="141">
        <f>Inputs!AJ54*Cons!AK$6</f>
        <v>0</v>
      </c>
      <c r="AL28" s="141">
        <f>Inputs!AK54*Cons!AL$6</f>
        <v>0</v>
      </c>
      <c r="AM28" s="141">
        <f>Inputs!AL54*Cons!AM$6</f>
        <v>0</v>
      </c>
      <c r="AN28" s="141">
        <f>Inputs!AM54*Cons!AN$6</f>
        <v>0</v>
      </c>
      <c r="AO28" s="141">
        <f>Inputs!AN54*Cons!AO$6</f>
        <v>0</v>
      </c>
      <c r="AP28" s="141">
        <f>Inputs!AO54*Cons!AP$6</f>
        <v>0</v>
      </c>
      <c r="AQ28" s="141">
        <f>Inputs!AP54*Cons!AQ$6</f>
        <v>0</v>
      </c>
      <c r="AR28" s="141">
        <f>Inputs!AQ54*Cons!AR$6</f>
        <v>0</v>
      </c>
      <c r="AS28" s="141">
        <f>Inputs!AR54*Cons!AS$6</f>
        <v>0</v>
      </c>
      <c r="AT28" s="141">
        <f>Inputs!AS54*Cons!AT$6</f>
        <v>0</v>
      </c>
      <c r="AU28" s="141">
        <f>Inputs!AT54*Cons!AU$6</f>
        <v>0</v>
      </c>
      <c r="AV28" s="141">
        <f>Inputs!AU54*Cons!AV$6</f>
        <v>0</v>
      </c>
      <c r="AW28" s="141">
        <f>Inputs!AV54*Cons!AW$6</f>
        <v>0</v>
      </c>
      <c r="AX28" s="141">
        <f>Inputs!AW54*Cons!AX$6</f>
        <v>0</v>
      </c>
      <c r="AY28" s="141">
        <f>Inputs!AX54*Cons!AY$6</f>
        <v>0</v>
      </c>
      <c r="AZ28" s="141">
        <f>Inputs!AY54*Cons!AZ$6</f>
        <v>0</v>
      </c>
      <c r="BA28" s="141">
        <f>Inputs!AZ54*Cons!BA$6</f>
        <v>0</v>
      </c>
      <c r="BB28" s="141">
        <f>Inputs!BA54*Cons!BB$6</f>
        <v>0</v>
      </c>
      <c r="BC28" s="141">
        <f>Inputs!BB54*Cons!BC$6</f>
        <v>0</v>
      </c>
      <c r="BD28" s="141">
        <f>Inputs!BC54*Cons!BD$6</f>
        <v>0</v>
      </c>
      <c r="BE28" s="141">
        <f>Inputs!BD54*Cons!BE$6</f>
        <v>0</v>
      </c>
      <c r="BF28" s="141">
        <f>Inputs!BE54*Cons!BF$6</f>
        <v>0</v>
      </c>
      <c r="BG28" s="141">
        <f>Inputs!BF54*Cons!BG$6</f>
        <v>0</v>
      </c>
      <c r="BH28" s="141">
        <f>Inputs!BG54*Cons!BH$6</f>
        <v>0</v>
      </c>
      <c r="BI28" s="141">
        <f>Inputs!BH54*Cons!BI$6</f>
        <v>0</v>
      </c>
      <c r="BJ28" s="141">
        <f>Inputs!BI54*Cons!BJ$6</f>
        <v>0</v>
      </c>
      <c r="BK28" s="141">
        <f>Inputs!BJ54*Cons!BK$6</f>
        <v>0</v>
      </c>
      <c r="BL28" s="141">
        <f>Inputs!BK54*Cons!BL$6</f>
        <v>0</v>
      </c>
      <c r="BM28" s="141">
        <f>Inputs!BL54*Cons!BM$6</f>
        <v>0</v>
      </c>
      <c r="BN28" s="141">
        <f>Inputs!BM54*Cons!BN$6</f>
        <v>0</v>
      </c>
      <c r="BO28" s="141">
        <f>Inputs!BN54*Cons!BO$6</f>
        <v>0</v>
      </c>
      <c r="BP28" s="141">
        <f>Inputs!BO54*Cons!BP$6</f>
        <v>0</v>
      </c>
      <c r="BQ28" s="141">
        <f>Inputs!BP54*Cons!BQ$6</f>
        <v>0</v>
      </c>
      <c r="BR28" s="141">
        <f>Inputs!BQ54*Cons!BR$6</f>
        <v>0</v>
      </c>
      <c r="BS28" s="141">
        <f>Inputs!BR54*Cons!BS$6</f>
        <v>0</v>
      </c>
      <c r="BT28" s="141">
        <f>Inputs!BS54*Cons!BT$6</f>
        <v>0</v>
      </c>
      <c r="BU28" s="141">
        <f>Inputs!BT54*Cons!BU$6</f>
        <v>0</v>
      </c>
      <c r="BV28" s="141">
        <f>Inputs!BU54*Cons!BV$6</f>
        <v>0</v>
      </c>
      <c r="BW28" s="141">
        <f>Inputs!BV54*Cons!BW$6</f>
        <v>0</v>
      </c>
      <c r="BX28" s="141">
        <f>Inputs!BW54*Cons!BX$6</f>
        <v>0</v>
      </c>
      <c r="BY28" s="141">
        <f>Inputs!BX54*Cons!BY$6</f>
        <v>0</v>
      </c>
      <c r="BZ28" s="141">
        <f>Inputs!BY54*Cons!BZ$6</f>
        <v>0</v>
      </c>
      <c r="CA28" s="141">
        <f>Inputs!BZ54*Cons!CA$6</f>
        <v>0</v>
      </c>
      <c r="CB28" s="141">
        <f>Inputs!CA54*Cons!CB$6</f>
        <v>0</v>
      </c>
      <c r="CC28" s="141">
        <f>Inputs!CB54*Cons!CC$6</f>
        <v>0</v>
      </c>
      <c r="CD28" s="141">
        <f>Inputs!CC54*Cons!CD$6</f>
        <v>0</v>
      </c>
      <c r="CE28" s="141">
        <f>Inputs!CD54*Cons!CE$6</f>
        <v>0</v>
      </c>
      <c r="CF28" s="141">
        <f>Inputs!CE54*Cons!CF$6</f>
        <v>0</v>
      </c>
      <c r="CG28" s="141">
        <f>Inputs!CF54*Cons!CG$6</f>
        <v>0</v>
      </c>
      <c r="CH28" s="141">
        <f>Inputs!CG54*Cons!CH$6</f>
        <v>0</v>
      </c>
      <c r="CI28" s="141">
        <f>Inputs!CH54*Cons!CI$6</f>
        <v>0</v>
      </c>
      <c r="CJ28" s="141">
        <f>Inputs!CI54*Cons!CJ$6</f>
        <v>0</v>
      </c>
      <c r="CK28" s="141">
        <f>Inputs!CJ54*Cons!CK$6</f>
        <v>0</v>
      </c>
      <c r="CL28" s="141">
        <f>Inputs!CK54*Cons!CL$6</f>
        <v>0</v>
      </c>
      <c r="CM28" s="141">
        <f>Inputs!CL54*Cons!CM$6</f>
        <v>0</v>
      </c>
      <c r="CN28" s="141">
        <f>Inputs!CM54*Cons!CN$6</f>
        <v>0</v>
      </c>
      <c r="CO28" s="141">
        <f>Inputs!CN54*Cons!CO$6</f>
        <v>0</v>
      </c>
      <c r="CP28" s="141">
        <f>Inputs!CO54*Cons!CP$6</f>
        <v>0</v>
      </c>
      <c r="CQ28" s="141">
        <f>Inputs!CP54*Cons!CQ$6</f>
        <v>0</v>
      </c>
      <c r="CR28" s="141">
        <f>Inputs!CQ54*Cons!CR$6</f>
        <v>0</v>
      </c>
      <c r="CS28" s="141">
        <f>Inputs!CR54*Cons!CS$6</f>
        <v>0</v>
      </c>
      <c r="CT28" s="141">
        <f>Inputs!CS54*Cons!CT$6</f>
        <v>0</v>
      </c>
      <c r="CU28" s="141">
        <f>Inputs!CT54*Cons!CU$6</f>
        <v>0</v>
      </c>
      <c r="CV28" s="141">
        <f>Inputs!CU54*Cons!CV$6</f>
        <v>0</v>
      </c>
      <c r="CW28" s="141">
        <f>Inputs!CV54*Cons!CW$6</f>
        <v>0</v>
      </c>
      <c r="CX28" s="141">
        <f>Inputs!CW54*Cons!CX$6</f>
        <v>0</v>
      </c>
      <c r="CY28" s="141">
        <f>Inputs!CX54*Cons!CY$6</f>
        <v>0</v>
      </c>
      <c r="CZ28" s="141">
        <f>Inputs!CY54*Cons!CZ$6</f>
        <v>0</v>
      </c>
      <c r="DA28" s="141">
        <f>Inputs!CZ54*Cons!DA$6</f>
        <v>0</v>
      </c>
      <c r="DB28" s="141">
        <f>Inputs!DA54*Cons!DB$6</f>
        <v>0</v>
      </c>
      <c r="DC28" s="141">
        <f>Inputs!DB54*Cons!DC$6</f>
        <v>0</v>
      </c>
      <c r="DD28" s="141">
        <f>Inputs!DC54*Cons!DD$6</f>
        <v>0</v>
      </c>
      <c r="DE28" s="141">
        <f>Inputs!DD54*Cons!DE$6</f>
        <v>0</v>
      </c>
      <c r="DF28" s="141">
        <f>Inputs!DE54*Cons!DF$6</f>
        <v>0</v>
      </c>
      <c r="DG28" s="141">
        <f>Inputs!DF54*Cons!DG$6</f>
        <v>0</v>
      </c>
      <c r="DH28" s="141">
        <f>Inputs!DG54*Cons!DH$6</f>
        <v>0</v>
      </c>
      <c r="DI28" s="141">
        <f>Inputs!DH54*Cons!DI$6</f>
        <v>0</v>
      </c>
      <c r="DJ28" s="141">
        <f>Inputs!DI54*Cons!DJ$6</f>
        <v>0</v>
      </c>
      <c r="DK28" s="141">
        <f>Inputs!DJ54*Cons!DK$6</f>
        <v>0</v>
      </c>
      <c r="DL28" s="141">
        <f>Inputs!DK54*Cons!DL$6</f>
        <v>0</v>
      </c>
      <c r="DM28" s="141">
        <f>Inputs!DL54*Cons!DM$6</f>
        <v>0</v>
      </c>
      <c r="DN28" s="141">
        <f>Inputs!DM54*Cons!DN$6</f>
        <v>0</v>
      </c>
      <c r="DO28" s="141">
        <f>Inputs!DN54*Cons!DO$6</f>
        <v>0</v>
      </c>
      <c r="DP28" s="141">
        <f>Inputs!DO54*Cons!DP$6</f>
        <v>0</v>
      </c>
      <c r="DQ28" s="141">
        <f>Inputs!DP54*Cons!DQ$6</f>
        <v>0</v>
      </c>
      <c r="DR28" s="141">
        <f>Inputs!DQ54*Cons!DR$6</f>
        <v>0</v>
      </c>
      <c r="DS28" s="141">
        <f>Inputs!DR54*Cons!DS$6</f>
        <v>0</v>
      </c>
      <c r="DT28" s="141">
        <f>Inputs!DS54*Cons!DT$6</f>
        <v>0</v>
      </c>
      <c r="DU28" s="141">
        <f>Inputs!DT54*Cons!DU$6</f>
        <v>0</v>
      </c>
      <c r="DV28" s="141">
        <f>Inputs!DU54*Cons!DV$6</f>
        <v>0</v>
      </c>
      <c r="DW28" s="141">
        <f>Inputs!DV54*Cons!DW$6</f>
        <v>0</v>
      </c>
      <c r="DX28" s="141">
        <f>Inputs!DW54*Cons!DX$6</f>
        <v>0</v>
      </c>
      <c r="DY28" s="141">
        <f>Inputs!DX54*Cons!DY$6</f>
        <v>0</v>
      </c>
    </row>
    <row r="30" spans="1:129" ht="15.75" customHeight="1">
      <c r="C30" s="3" t="s">
        <v>232</v>
      </c>
      <c r="E30" s="11" t="s">
        <v>216</v>
      </c>
      <c r="F30" s="11" t="s">
        <v>233</v>
      </c>
    </row>
    <row r="31" spans="1:129">
      <c r="C31" s="17" t="str">
        <f>Inputs!C45</f>
        <v>Große Feuerungsanlage + zweiter Ölkessel</v>
      </c>
      <c r="D31" s="8" t="s">
        <v>215</v>
      </c>
      <c r="E31" s="163">
        <f>Inputs!F45</f>
        <v>2500</v>
      </c>
      <c r="F31" s="138">
        <f>Inputs!D45</f>
        <v>1</v>
      </c>
      <c r="I31" s="164">
        <f>SUM(J31:DY31)</f>
        <v>2500</v>
      </c>
      <c r="J31" s="140">
        <f>$E31*J19</f>
        <v>500</v>
      </c>
      <c r="K31" s="140">
        <f t="shared" ref="K31:BV31" si="1">$E31*K19</f>
        <v>500</v>
      </c>
      <c r="L31" s="140">
        <f t="shared" si="1"/>
        <v>500</v>
      </c>
      <c r="M31" s="140">
        <f t="shared" si="1"/>
        <v>500</v>
      </c>
      <c r="N31" s="140">
        <f t="shared" si="1"/>
        <v>500</v>
      </c>
      <c r="O31" s="140">
        <f t="shared" si="1"/>
        <v>0</v>
      </c>
      <c r="P31" s="140">
        <f t="shared" si="1"/>
        <v>0</v>
      </c>
      <c r="Q31" s="140">
        <f t="shared" si="1"/>
        <v>0</v>
      </c>
      <c r="R31" s="140">
        <f t="shared" si="1"/>
        <v>0</v>
      </c>
      <c r="S31" s="140">
        <f t="shared" si="1"/>
        <v>0</v>
      </c>
      <c r="T31" s="140">
        <f t="shared" si="1"/>
        <v>0</v>
      </c>
      <c r="U31" s="140">
        <f t="shared" si="1"/>
        <v>0</v>
      </c>
      <c r="V31" s="140">
        <f t="shared" si="1"/>
        <v>0</v>
      </c>
      <c r="W31" s="140">
        <f t="shared" si="1"/>
        <v>0</v>
      </c>
      <c r="X31" s="140">
        <f t="shared" si="1"/>
        <v>0</v>
      </c>
      <c r="Y31" s="140">
        <f t="shared" si="1"/>
        <v>0</v>
      </c>
      <c r="Z31" s="140">
        <f t="shared" si="1"/>
        <v>0</v>
      </c>
      <c r="AA31" s="140">
        <f t="shared" si="1"/>
        <v>0</v>
      </c>
      <c r="AB31" s="140">
        <f t="shared" si="1"/>
        <v>0</v>
      </c>
      <c r="AC31" s="140">
        <f t="shared" si="1"/>
        <v>0</v>
      </c>
      <c r="AD31" s="140">
        <f t="shared" si="1"/>
        <v>0</v>
      </c>
      <c r="AE31" s="140">
        <f t="shared" si="1"/>
        <v>0</v>
      </c>
      <c r="AF31" s="140">
        <f t="shared" si="1"/>
        <v>0</v>
      </c>
      <c r="AG31" s="140">
        <f t="shared" si="1"/>
        <v>0</v>
      </c>
      <c r="AH31" s="140">
        <f t="shared" si="1"/>
        <v>0</v>
      </c>
      <c r="AI31" s="140">
        <f t="shared" si="1"/>
        <v>0</v>
      </c>
      <c r="AJ31" s="140">
        <f t="shared" si="1"/>
        <v>0</v>
      </c>
      <c r="AK31" s="140">
        <f t="shared" si="1"/>
        <v>0</v>
      </c>
      <c r="AL31" s="140">
        <f t="shared" si="1"/>
        <v>0</v>
      </c>
      <c r="AM31" s="140">
        <f t="shared" si="1"/>
        <v>0</v>
      </c>
      <c r="AN31" s="140">
        <f t="shared" si="1"/>
        <v>0</v>
      </c>
      <c r="AO31" s="140">
        <f t="shared" si="1"/>
        <v>0</v>
      </c>
      <c r="AP31" s="140">
        <f t="shared" si="1"/>
        <v>0</v>
      </c>
      <c r="AQ31" s="140">
        <f t="shared" si="1"/>
        <v>0</v>
      </c>
      <c r="AR31" s="140">
        <f t="shared" si="1"/>
        <v>0</v>
      </c>
      <c r="AS31" s="140">
        <f t="shared" si="1"/>
        <v>0</v>
      </c>
      <c r="AT31" s="140">
        <f t="shared" si="1"/>
        <v>0</v>
      </c>
      <c r="AU31" s="140">
        <f t="shared" si="1"/>
        <v>0</v>
      </c>
      <c r="AV31" s="140">
        <f t="shared" si="1"/>
        <v>0</v>
      </c>
      <c r="AW31" s="140">
        <f t="shared" si="1"/>
        <v>0</v>
      </c>
      <c r="AX31" s="140">
        <f t="shared" si="1"/>
        <v>0</v>
      </c>
      <c r="AY31" s="140">
        <f t="shared" si="1"/>
        <v>0</v>
      </c>
      <c r="AZ31" s="140">
        <f t="shared" si="1"/>
        <v>0</v>
      </c>
      <c r="BA31" s="140">
        <f t="shared" si="1"/>
        <v>0</v>
      </c>
      <c r="BB31" s="140">
        <f t="shared" si="1"/>
        <v>0</v>
      </c>
      <c r="BC31" s="140">
        <f t="shared" si="1"/>
        <v>0</v>
      </c>
      <c r="BD31" s="140">
        <f t="shared" si="1"/>
        <v>0</v>
      </c>
      <c r="BE31" s="140">
        <f t="shared" si="1"/>
        <v>0</v>
      </c>
      <c r="BF31" s="140">
        <f t="shared" si="1"/>
        <v>0</v>
      </c>
      <c r="BG31" s="140">
        <f t="shared" si="1"/>
        <v>0</v>
      </c>
      <c r="BH31" s="140">
        <f t="shared" si="1"/>
        <v>0</v>
      </c>
      <c r="BI31" s="140">
        <f t="shared" si="1"/>
        <v>0</v>
      </c>
      <c r="BJ31" s="140">
        <f t="shared" si="1"/>
        <v>0</v>
      </c>
      <c r="BK31" s="140">
        <f t="shared" si="1"/>
        <v>0</v>
      </c>
      <c r="BL31" s="140">
        <f t="shared" si="1"/>
        <v>0</v>
      </c>
      <c r="BM31" s="140">
        <f t="shared" si="1"/>
        <v>0</v>
      </c>
      <c r="BN31" s="140">
        <f t="shared" si="1"/>
        <v>0</v>
      </c>
      <c r="BO31" s="140">
        <f t="shared" si="1"/>
        <v>0</v>
      </c>
      <c r="BP31" s="140">
        <f t="shared" si="1"/>
        <v>0</v>
      </c>
      <c r="BQ31" s="140">
        <f t="shared" si="1"/>
        <v>0</v>
      </c>
      <c r="BR31" s="140">
        <f t="shared" si="1"/>
        <v>0</v>
      </c>
      <c r="BS31" s="140">
        <f t="shared" si="1"/>
        <v>0</v>
      </c>
      <c r="BT31" s="140">
        <f t="shared" si="1"/>
        <v>0</v>
      </c>
      <c r="BU31" s="140">
        <f t="shared" si="1"/>
        <v>0</v>
      </c>
      <c r="BV31" s="140">
        <f t="shared" si="1"/>
        <v>0</v>
      </c>
      <c r="BW31" s="140">
        <f t="shared" ref="BW31:DY31" si="2">$E31*BW19</f>
        <v>0</v>
      </c>
      <c r="BX31" s="140">
        <f t="shared" si="2"/>
        <v>0</v>
      </c>
      <c r="BY31" s="140">
        <f t="shared" si="2"/>
        <v>0</v>
      </c>
      <c r="BZ31" s="140">
        <f t="shared" si="2"/>
        <v>0</v>
      </c>
      <c r="CA31" s="140">
        <f t="shared" si="2"/>
        <v>0</v>
      </c>
      <c r="CB31" s="140">
        <f t="shared" si="2"/>
        <v>0</v>
      </c>
      <c r="CC31" s="140">
        <f t="shared" si="2"/>
        <v>0</v>
      </c>
      <c r="CD31" s="140">
        <f t="shared" si="2"/>
        <v>0</v>
      </c>
      <c r="CE31" s="140">
        <f t="shared" si="2"/>
        <v>0</v>
      </c>
      <c r="CF31" s="140">
        <f t="shared" si="2"/>
        <v>0</v>
      </c>
      <c r="CG31" s="140">
        <f t="shared" si="2"/>
        <v>0</v>
      </c>
      <c r="CH31" s="140">
        <f t="shared" si="2"/>
        <v>0</v>
      </c>
      <c r="CI31" s="140">
        <f t="shared" si="2"/>
        <v>0</v>
      </c>
      <c r="CJ31" s="140">
        <f t="shared" si="2"/>
        <v>0</v>
      </c>
      <c r="CK31" s="140">
        <f t="shared" si="2"/>
        <v>0</v>
      </c>
      <c r="CL31" s="140">
        <f t="shared" si="2"/>
        <v>0</v>
      </c>
      <c r="CM31" s="140">
        <f t="shared" si="2"/>
        <v>0</v>
      </c>
      <c r="CN31" s="140">
        <f t="shared" si="2"/>
        <v>0</v>
      </c>
      <c r="CO31" s="140">
        <f t="shared" si="2"/>
        <v>0</v>
      </c>
      <c r="CP31" s="140">
        <f t="shared" si="2"/>
        <v>0</v>
      </c>
      <c r="CQ31" s="140">
        <f t="shared" si="2"/>
        <v>0</v>
      </c>
      <c r="CR31" s="140">
        <f t="shared" si="2"/>
        <v>0</v>
      </c>
      <c r="CS31" s="140">
        <f t="shared" si="2"/>
        <v>0</v>
      </c>
      <c r="CT31" s="140">
        <f t="shared" si="2"/>
        <v>0</v>
      </c>
      <c r="CU31" s="140">
        <f t="shared" si="2"/>
        <v>0</v>
      </c>
      <c r="CV31" s="140">
        <f t="shared" si="2"/>
        <v>0</v>
      </c>
      <c r="CW31" s="140">
        <f t="shared" si="2"/>
        <v>0</v>
      </c>
      <c r="CX31" s="140">
        <f t="shared" si="2"/>
        <v>0</v>
      </c>
      <c r="CY31" s="140">
        <f t="shared" si="2"/>
        <v>0</v>
      </c>
      <c r="CZ31" s="140">
        <f t="shared" si="2"/>
        <v>0</v>
      </c>
      <c r="DA31" s="140">
        <f t="shared" si="2"/>
        <v>0</v>
      </c>
      <c r="DB31" s="140">
        <f t="shared" si="2"/>
        <v>0</v>
      </c>
      <c r="DC31" s="140">
        <f t="shared" si="2"/>
        <v>0</v>
      </c>
      <c r="DD31" s="140">
        <f t="shared" si="2"/>
        <v>0</v>
      </c>
      <c r="DE31" s="140">
        <f t="shared" si="2"/>
        <v>0</v>
      </c>
      <c r="DF31" s="140">
        <f t="shared" si="2"/>
        <v>0</v>
      </c>
      <c r="DG31" s="140">
        <f t="shared" si="2"/>
        <v>0</v>
      </c>
      <c r="DH31" s="140">
        <f t="shared" si="2"/>
        <v>0</v>
      </c>
      <c r="DI31" s="140">
        <f t="shared" si="2"/>
        <v>0</v>
      </c>
      <c r="DJ31" s="140">
        <f t="shared" si="2"/>
        <v>0</v>
      </c>
      <c r="DK31" s="140">
        <f t="shared" si="2"/>
        <v>0</v>
      </c>
      <c r="DL31" s="140">
        <f t="shared" si="2"/>
        <v>0</v>
      </c>
      <c r="DM31" s="140">
        <f t="shared" si="2"/>
        <v>0</v>
      </c>
      <c r="DN31" s="140">
        <f t="shared" si="2"/>
        <v>0</v>
      </c>
      <c r="DO31" s="140">
        <f t="shared" si="2"/>
        <v>0</v>
      </c>
      <c r="DP31" s="140">
        <f t="shared" si="2"/>
        <v>0</v>
      </c>
      <c r="DQ31" s="140">
        <f t="shared" si="2"/>
        <v>0</v>
      </c>
      <c r="DR31" s="140">
        <f t="shared" si="2"/>
        <v>0</v>
      </c>
      <c r="DS31" s="140">
        <f t="shared" si="2"/>
        <v>0</v>
      </c>
      <c r="DT31" s="140">
        <f t="shared" si="2"/>
        <v>0</v>
      </c>
      <c r="DU31" s="140">
        <f t="shared" si="2"/>
        <v>0</v>
      </c>
      <c r="DV31" s="140">
        <f t="shared" si="2"/>
        <v>0</v>
      </c>
      <c r="DW31" s="140">
        <f t="shared" si="2"/>
        <v>0</v>
      </c>
      <c r="DX31" s="140">
        <f t="shared" si="2"/>
        <v>0</v>
      </c>
      <c r="DY31" s="140">
        <f t="shared" si="2"/>
        <v>0</v>
      </c>
    </row>
    <row r="32" spans="1:129">
      <c r="C32" s="17" t="str">
        <f>Inputs!C46</f>
        <v>Gebäude, Bodenplatte, Silos u. Grundstück</v>
      </c>
      <c r="D32" s="8" t="s">
        <v>215</v>
      </c>
      <c r="E32" s="163">
        <f>Inputs!F46</f>
        <v>900</v>
      </c>
      <c r="F32" s="138">
        <f>Inputs!D46</f>
        <v>1</v>
      </c>
      <c r="I32" s="164">
        <f t="shared" ref="I32:I41" si="3">SUM(J32:DY32)</f>
        <v>900</v>
      </c>
      <c r="J32" s="140">
        <f t="shared" ref="J32:BU32" si="4">$E32*J20</f>
        <v>720</v>
      </c>
      <c r="K32" s="140">
        <f t="shared" si="4"/>
        <v>0</v>
      </c>
      <c r="L32" s="140">
        <f t="shared" si="4"/>
        <v>0</v>
      </c>
      <c r="M32" s="140">
        <f t="shared" si="4"/>
        <v>0</v>
      </c>
      <c r="N32" s="140">
        <f t="shared" si="4"/>
        <v>0</v>
      </c>
      <c r="O32" s="140">
        <f t="shared" si="4"/>
        <v>180</v>
      </c>
      <c r="P32" s="140">
        <f t="shared" si="4"/>
        <v>0</v>
      </c>
      <c r="Q32" s="140">
        <f t="shared" si="4"/>
        <v>0</v>
      </c>
      <c r="R32" s="140">
        <f t="shared" si="4"/>
        <v>0</v>
      </c>
      <c r="S32" s="140">
        <f t="shared" si="4"/>
        <v>0</v>
      </c>
      <c r="T32" s="140">
        <f t="shared" si="4"/>
        <v>0</v>
      </c>
      <c r="U32" s="140">
        <f t="shared" si="4"/>
        <v>0</v>
      </c>
      <c r="V32" s="140">
        <f t="shared" si="4"/>
        <v>0</v>
      </c>
      <c r="W32" s="140">
        <f t="shared" si="4"/>
        <v>0</v>
      </c>
      <c r="X32" s="140">
        <f t="shared" si="4"/>
        <v>0</v>
      </c>
      <c r="Y32" s="140">
        <f t="shared" si="4"/>
        <v>0</v>
      </c>
      <c r="Z32" s="140">
        <f t="shared" si="4"/>
        <v>0</v>
      </c>
      <c r="AA32" s="140">
        <f t="shared" si="4"/>
        <v>0</v>
      </c>
      <c r="AB32" s="140">
        <f t="shared" si="4"/>
        <v>0</v>
      </c>
      <c r="AC32" s="140">
        <f t="shared" si="4"/>
        <v>0</v>
      </c>
      <c r="AD32" s="140">
        <f t="shared" si="4"/>
        <v>0</v>
      </c>
      <c r="AE32" s="140">
        <f t="shared" si="4"/>
        <v>0</v>
      </c>
      <c r="AF32" s="140">
        <f t="shared" si="4"/>
        <v>0</v>
      </c>
      <c r="AG32" s="140">
        <f t="shared" si="4"/>
        <v>0</v>
      </c>
      <c r="AH32" s="140">
        <f t="shared" si="4"/>
        <v>0</v>
      </c>
      <c r="AI32" s="140">
        <f t="shared" si="4"/>
        <v>0</v>
      </c>
      <c r="AJ32" s="140">
        <f t="shared" si="4"/>
        <v>0</v>
      </c>
      <c r="AK32" s="140">
        <f t="shared" si="4"/>
        <v>0</v>
      </c>
      <c r="AL32" s="140">
        <f t="shared" si="4"/>
        <v>0</v>
      </c>
      <c r="AM32" s="140">
        <f t="shared" si="4"/>
        <v>0</v>
      </c>
      <c r="AN32" s="140">
        <f t="shared" si="4"/>
        <v>0</v>
      </c>
      <c r="AO32" s="140">
        <f t="shared" si="4"/>
        <v>0</v>
      </c>
      <c r="AP32" s="140">
        <f t="shared" si="4"/>
        <v>0</v>
      </c>
      <c r="AQ32" s="140">
        <f t="shared" si="4"/>
        <v>0</v>
      </c>
      <c r="AR32" s="140">
        <f t="shared" si="4"/>
        <v>0</v>
      </c>
      <c r="AS32" s="140">
        <f t="shared" si="4"/>
        <v>0</v>
      </c>
      <c r="AT32" s="140">
        <f t="shared" si="4"/>
        <v>0</v>
      </c>
      <c r="AU32" s="140">
        <f t="shared" si="4"/>
        <v>0</v>
      </c>
      <c r="AV32" s="140">
        <f t="shared" si="4"/>
        <v>0</v>
      </c>
      <c r="AW32" s="140">
        <f t="shared" si="4"/>
        <v>0</v>
      </c>
      <c r="AX32" s="140">
        <f t="shared" si="4"/>
        <v>0</v>
      </c>
      <c r="AY32" s="140">
        <f t="shared" si="4"/>
        <v>0</v>
      </c>
      <c r="AZ32" s="140">
        <f t="shared" si="4"/>
        <v>0</v>
      </c>
      <c r="BA32" s="140">
        <f t="shared" si="4"/>
        <v>0</v>
      </c>
      <c r="BB32" s="140">
        <f t="shared" si="4"/>
        <v>0</v>
      </c>
      <c r="BC32" s="140">
        <f t="shared" si="4"/>
        <v>0</v>
      </c>
      <c r="BD32" s="140">
        <f t="shared" si="4"/>
        <v>0</v>
      </c>
      <c r="BE32" s="140">
        <f t="shared" si="4"/>
        <v>0</v>
      </c>
      <c r="BF32" s="140">
        <f t="shared" si="4"/>
        <v>0</v>
      </c>
      <c r="BG32" s="140">
        <f t="shared" si="4"/>
        <v>0</v>
      </c>
      <c r="BH32" s="140">
        <f t="shared" si="4"/>
        <v>0</v>
      </c>
      <c r="BI32" s="140">
        <f t="shared" si="4"/>
        <v>0</v>
      </c>
      <c r="BJ32" s="140">
        <f t="shared" si="4"/>
        <v>0</v>
      </c>
      <c r="BK32" s="140">
        <f t="shared" si="4"/>
        <v>0</v>
      </c>
      <c r="BL32" s="140">
        <f t="shared" si="4"/>
        <v>0</v>
      </c>
      <c r="BM32" s="140">
        <f t="shared" si="4"/>
        <v>0</v>
      </c>
      <c r="BN32" s="140">
        <f t="shared" si="4"/>
        <v>0</v>
      </c>
      <c r="BO32" s="140">
        <f t="shared" si="4"/>
        <v>0</v>
      </c>
      <c r="BP32" s="140">
        <f t="shared" si="4"/>
        <v>0</v>
      </c>
      <c r="BQ32" s="140">
        <f t="shared" si="4"/>
        <v>0</v>
      </c>
      <c r="BR32" s="140">
        <f t="shared" si="4"/>
        <v>0</v>
      </c>
      <c r="BS32" s="140">
        <f t="shared" si="4"/>
        <v>0</v>
      </c>
      <c r="BT32" s="140">
        <f t="shared" si="4"/>
        <v>0</v>
      </c>
      <c r="BU32" s="140">
        <f t="shared" si="4"/>
        <v>0</v>
      </c>
      <c r="BV32" s="140">
        <f t="shared" ref="BV32:DY32" si="5">$E32*BV20</f>
        <v>0</v>
      </c>
      <c r="BW32" s="140">
        <f t="shared" si="5"/>
        <v>0</v>
      </c>
      <c r="BX32" s="140">
        <f t="shared" si="5"/>
        <v>0</v>
      </c>
      <c r="BY32" s="140">
        <f t="shared" si="5"/>
        <v>0</v>
      </c>
      <c r="BZ32" s="140">
        <f t="shared" si="5"/>
        <v>0</v>
      </c>
      <c r="CA32" s="140">
        <f t="shared" si="5"/>
        <v>0</v>
      </c>
      <c r="CB32" s="140">
        <f t="shared" si="5"/>
        <v>0</v>
      </c>
      <c r="CC32" s="140">
        <f t="shared" si="5"/>
        <v>0</v>
      </c>
      <c r="CD32" s="140">
        <f t="shared" si="5"/>
        <v>0</v>
      </c>
      <c r="CE32" s="140">
        <f t="shared" si="5"/>
        <v>0</v>
      </c>
      <c r="CF32" s="140">
        <f t="shared" si="5"/>
        <v>0</v>
      </c>
      <c r="CG32" s="140">
        <f t="shared" si="5"/>
        <v>0</v>
      </c>
      <c r="CH32" s="140">
        <f t="shared" si="5"/>
        <v>0</v>
      </c>
      <c r="CI32" s="140">
        <f t="shared" si="5"/>
        <v>0</v>
      </c>
      <c r="CJ32" s="140">
        <f t="shared" si="5"/>
        <v>0</v>
      </c>
      <c r="CK32" s="140">
        <f t="shared" si="5"/>
        <v>0</v>
      </c>
      <c r="CL32" s="140">
        <f t="shared" si="5"/>
        <v>0</v>
      </c>
      <c r="CM32" s="140">
        <f t="shared" si="5"/>
        <v>0</v>
      </c>
      <c r="CN32" s="140">
        <f t="shared" si="5"/>
        <v>0</v>
      </c>
      <c r="CO32" s="140">
        <f t="shared" si="5"/>
        <v>0</v>
      </c>
      <c r="CP32" s="140">
        <f t="shared" si="5"/>
        <v>0</v>
      </c>
      <c r="CQ32" s="140">
        <f t="shared" si="5"/>
        <v>0</v>
      </c>
      <c r="CR32" s="140">
        <f t="shared" si="5"/>
        <v>0</v>
      </c>
      <c r="CS32" s="140">
        <f t="shared" si="5"/>
        <v>0</v>
      </c>
      <c r="CT32" s="140">
        <f t="shared" si="5"/>
        <v>0</v>
      </c>
      <c r="CU32" s="140">
        <f t="shared" si="5"/>
        <v>0</v>
      </c>
      <c r="CV32" s="140">
        <f t="shared" si="5"/>
        <v>0</v>
      </c>
      <c r="CW32" s="140">
        <f t="shared" si="5"/>
        <v>0</v>
      </c>
      <c r="CX32" s="140">
        <f t="shared" si="5"/>
        <v>0</v>
      </c>
      <c r="CY32" s="140">
        <f t="shared" si="5"/>
        <v>0</v>
      </c>
      <c r="CZ32" s="140">
        <f t="shared" si="5"/>
        <v>0</v>
      </c>
      <c r="DA32" s="140">
        <f t="shared" si="5"/>
        <v>0</v>
      </c>
      <c r="DB32" s="140">
        <f t="shared" si="5"/>
        <v>0</v>
      </c>
      <c r="DC32" s="140">
        <f t="shared" si="5"/>
        <v>0</v>
      </c>
      <c r="DD32" s="140">
        <f t="shared" si="5"/>
        <v>0</v>
      </c>
      <c r="DE32" s="140">
        <f t="shared" si="5"/>
        <v>0</v>
      </c>
      <c r="DF32" s="140">
        <f t="shared" si="5"/>
        <v>0</v>
      </c>
      <c r="DG32" s="140">
        <f t="shared" si="5"/>
        <v>0</v>
      </c>
      <c r="DH32" s="140">
        <f t="shared" si="5"/>
        <v>0</v>
      </c>
      <c r="DI32" s="140">
        <f t="shared" si="5"/>
        <v>0</v>
      </c>
      <c r="DJ32" s="140">
        <f t="shared" si="5"/>
        <v>0</v>
      </c>
      <c r="DK32" s="140">
        <f t="shared" si="5"/>
        <v>0</v>
      </c>
      <c r="DL32" s="140">
        <f t="shared" si="5"/>
        <v>0</v>
      </c>
      <c r="DM32" s="140">
        <f t="shared" si="5"/>
        <v>0</v>
      </c>
      <c r="DN32" s="140">
        <f t="shared" si="5"/>
        <v>0</v>
      </c>
      <c r="DO32" s="140">
        <f t="shared" si="5"/>
        <v>0</v>
      </c>
      <c r="DP32" s="140">
        <f t="shared" si="5"/>
        <v>0</v>
      </c>
      <c r="DQ32" s="140">
        <f t="shared" si="5"/>
        <v>0</v>
      </c>
      <c r="DR32" s="140">
        <f t="shared" si="5"/>
        <v>0</v>
      </c>
      <c r="DS32" s="140">
        <f t="shared" si="5"/>
        <v>0</v>
      </c>
      <c r="DT32" s="140">
        <f t="shared" si="5"/>
        <v>0</v>
      </c>
      <c r="DU32" s="140">
        <f t="shared" si="5"/>
        <v>0</v>
      </c>
      <c r="DV32" s="140">
        <f t="shared" si="5"/>
        <v>0</v>
      </c>
      <c r="DW32" s="140">
        <f t="shared" si="5"/>
        <v>0</v>
      </c>
      <c r="DX32" s="140">
        <f t="shared" si="5"/>
        <v>0</v>
      </c>
      <c r="DY32" s="140">
        <f t="shared" si="5"/>
        <v>0</v>
      </c>
    </row>
    <row r="33" spans="1:129">
      <c r="C33" s="17" t="str">
        <f>Inputs!C47</f>
        <v>Fernwärmestation, Pumpen, Wärmetauscher</v>
      </c>
      <c r="D33" s="8" t="s">
        <v>215</v>
      </c>
      <c r="E33" s="163">
        <f>Inputs!F47</f>
        <v>500</v>
      </c>
      <c r="F33" s="138">
        <f>Inputs!D47</f>
        <v>1</v>
      </c>
      <c r="I33" s="164">
        <f t="shared" si="3"/>
        <v>500</v>
      </c>
      <c r="J33" s="140">
        <f t="shared" ref="J33:BU33" si="6">$E33*J21</f>
        <v>0</v>
      </c>
      <c r="K33" s="140">
        <f t="shared" si="6"/>
        <v>250</v>
      </c>
      <c r="L33" s="140">
        <f t="shared" si="6"/>
        <v>0</v>
      </c>
      <c r="M33" s="140">
        <f t="shared" si="6"/>
        <v>250</v>
      </c>
      <c r="N33" s="140">
        <f t="shared" si="6"/>
        <v>0</v>
      </c>
      <c r="O33" s="140">
        <f t="shared" si="6"/>
        <v>0</v>
      </c>
      <c r="P33" s="140">
        <f t="shared" si="6"/>
        <v>0</v>
      </c>
      <c r="Q33" s="140">
        <f t="shared" si="6"/>
        <v>0</v>
      </c>
      <c r="R33" s="140">
        <f t="shared" si="6"/>
        <v>0</v>
      </c>
      <c r="S33" s="140">
        <f t="shared" si="6"/>
        <v>0</v>
      </c>
      <c r="T33" s="140">
        <f t="shared" si="6"/>
        <v>0</v>
      </c>
      <c r="U33" s="140">
        <f t="shared" si="6"/>
        <v>0</v>
      </c>
      <c r="V33" s="140">
        <f t="shared" si="6"/>
        <v>0</v>
      </c>
      <c r="W33" s="140">
        <f t="shared" si="6"/>
        <v>0</v>
      </c>
      <c r="X33" s="140">
        <f t="shared" si="6"/>
        <v>0</v>
      </c>
      <c r="Y33" s="140">
        <f t="shared" si="6"/>
        <v>0</v>
      </c>
      <c r="Z33" s="140">
        <f t="shared" si="6"/>
        <v>0</v>
      </c>
      <c r="AA33" s="140">
        <f t="shared" si="6"/>
        <v>0</v>
      </c>
      <c r="AB33" s="140">
        <f t="shared" si="6"/>
        <v>0</v>
      </c>
      <c r="AC33" s="140">
        <f t="shared" si="6"/>
        <v>0</v>
      </c>
      <c r="AD33" s="140">
        <f t="shared" si="6"/>
        <v>0</v>
      </c>
      <c r="AE33" s="140">
        <f t="shared" si="6"/>
        <v>0</v>
      </c>
      <c r="AF33" s="140">
        <f t="shared" si="6"/>
        <v>0</v>
      </c>
      <c r="AG33" s="140">
        <f t="shared" si="6"/>
        <v>0</v>
      </c>
      <c r="AH33" s="140">
        <f t="shared" si="6"/>
        <v>0</v>
      </c>
      <c r="AI33" s="140">
        <f t="shared" si="6"/>
        <v>0</v>
      </c>
      <c r="AJ33" s="140">
        <f t="shared" si="6"/>
        <v>0</v>
      </c>
      <c r="AK33" s="140">
        <f t="shared" si="6"/>
        <v>0</v>
      </c>
      <c r="AL33" s="140">
        <f t="shared" si="6"/>
        <v>0</v>
      </c>
      <c r="AM33" s="140">
        <f t="shared" si="6"/>
        <v>0</v>
      </c>
      <c r="AN33" s="140">
        <f t="shared" si="6"/>
        <v>0</v>
      </c>
      <c r="AO33" s="140">
        <f t="shared" si="6"/>
        <v>0</v>
      </c>
      <c r="AP33" s="140">
        <f t="shared" si="6"/>
        <v>0</v>
      </c>
      <c r="AQ33" s="140">
        <f t="shared" si="6"/>
        <v>0</v>
      </c>
      <c r="AR33" s="140">
        <f t="shared" si="6"/>
        <v>0</v>
      </c>
      <c r="AS33" s="140">
        <f t="shared" si="6"/>
        <v>0</v>
      </c>
      <c r="AT33" s="140">
        <f t="shared" si="6"/>
        <v>0</v>
      </c>
      <c r="AU33" s="140">
        <f t="shared" si="6"/>
        <v>0</v>
      </c>
      <c r="AV33" s="140">
        <f t="shared" si="6"/>
        <v>0</v>
      </c>
      <c r="AW33" s="140">
        <f t="shared" si="6"/>
        <v>0</v>
      </c>
      <c r="AX33" s="140">
        <f t="shared" si="6"/>
        <v>0</v>
      </c>
      <c r="AY33" s="140">
        <f t="shared" si="6"/>
        <v>0</v>
      </c>
      <c r="AZ33" s="140">
        <f t="shared" si="6"/>
        <v>0</v>
      </c>
      <c r="BA33" s="140">
        <f t="shared" si="6"/>
        <v>0</v>
      </c>
      <c r="BB33" s="140">
        <f t="shared" si="6"/>
        <v>0</v>
      </c>
      <c r="BC33" s="140">
        <f t="shared" si="6"/>
        <v>0</v>
      </c>
      <c r="BD33" s="140">
        <f t="shared" si="6"/>
        <v>0</v>
      </c>
      <c r="BE33" s="140">
        <f t="shared" si="6"/>
        <v>0</v>
      </c>
      <c r="BF33" s="140">
        <f t="shared" si="6"/>
        <v>0</v>
      </c>
      <c r="BG33" s="140">
        <f t="shared" si="6"/>
        <v>0</v>
      </c>
      <c r="BH33" s="140">
        <f t="shared" si="6"/>
        <v>0</v>
      </c>
      <c r="BI33" s="140">
        <f t="shared" si="6"/>
        <v>0</v>
      </c>
      <c r="BJ33" s="140">
        <f t="shared" si="6"/>
        <v>0</v>
      </c>
      <c r="BK33" s="140">
        <f t="shared" si="6"/>
        <v>0</v>
      </c>
      <c r="BL33" s="140">
        <f t="shared" si="6"/>
        <v>0</v>
      </c>
      <c r="BM33" s="140">
        <f t="shared" si="6"/>
        <v>0</v>
      </c>
      <c r="BN33" s="140">
        <f t="shared" si="6"/>
        <v>0</v>
      </c>
      <c r="BO33" s="140">
        <f t="shared" si="6"/>
        <v>0</v>
      </c>
      <c r="BP33" s="140">
        <f t="shared" si="6"/>
        <v>0</v>
      </c>
      <c r="BQ33" s="140">
        <f t="shared" si="6"/>
        <v>0</v>
      </c>
      <c r="BR33" s="140">
        <f t="shared" si="6"/>
        <v>0</v>
      </c>
      <c r="BS33" s="140">
        <f t="shared" si="6"/>
        <v>0</v>
      </c>
      <c r="BT33" s="140">
        <f t="shared" si="6"/>
        <v>0</v>
      </c>
      <c r="BU33" s="140">
        <f t="shared" si="6"/>
        <v>0</v>
      </c>
      <c r="BV33" s="140">
        <f t="shared" ref="BV33:DY33" si="7">$E33*BV21</f>
        <v>0</v>
      </c>
      <c r="BW33" s="140">
        <f t="shared" si="7"/>
        <v>0</v>
      </c>
      <c r="BX33" s="140">
        <f t="shared" si="7"/>
        <v>0</v>
      </c>
      <c r="BY33" s="140">
        <f t="shared" si="7"/>
        <v>0</v>
      </c>
      <c r="BZ33" s="140">
        <f t="shared" si="7"/>
        <v>0</v>
      </c>
      <c r="CA33" s="140">
        <f t="shared" si="7"/>
        <v>0</v>
      </c>
      <c r="CB33" s="140">
        <f t="shared" si="7"/>
        <v>0</v>
      </c>
      <c r="CC33" s="140">
        <f t="shared" si="7"/>
        <v>0</v>
      </c>
      <c r="CD33" s="140">
        <f t="shared" si="7"/>
        <v>0</v>
      </c>
      <c r="CE33" s="140">
        <f t="shared" si="7"/>
        <v>0</v>
      </c>
      <c r="CF33" s="140">
        <f t="shared" si="7"/>
        <v>0</v>
      </c>
      <c r="CG33" s="140">
        <f t="shared" si="7"/>
        <v>0</v>
      </c>
      <c r="CH33" s="140">
        <f t="shared" si="7"/>
        <v>0</v>
      </c>
      <c r="CI33" s="140">
        <f t="shared" si="7"/>
        <v>0</v>
      </c>
      <c r="CJ33" s="140">
        <f t="shared" si="7"/>
        <v>0</v>
      </c>
      <c r="CK33" s="140">
        <f t="shared" si="7"/>
        <v>0</v>
      </c>
      <c r="CL33" s="140">
        <f t="shared" si="7"/>
        <v>0</v>
      </c>
      <c r="CM33" s="140">
        <f t="shared" si="7"/>
        <v>0</v>
      </c>
      <c r="CN33" s="140">
        <f t="shared" si="7"/>
        <v>0</v>
      </c>
      <c r="CO33" s="140">
        <f t="shared" si="7"/>
        <v>0</v>
      </c>
      <c r="CP33" s="140">
        <f t="shared" si="7"/>
        <v>0</v>
      </c>
      <c r="CQ33" s="140">
        <f t="shared" si="7"/>
        <v>0</v>
      </c>
      <c r="CR33" s="140">
        <f t="shared" si="7"/>
        <v>0</v>
      </c>
      <c r="CS33" s="140">
        <f t="shared" si="7"/>
        <v>0</v>
      </c>
      <c r="CT33" s="140">
        <f t="shared" si="7"/>
        <v>0</v>
      </c>
      <c r="CU33" s="140">
        <f t="shared" si="7"/>
        <v>0</v>
      </c>
      <c r="CV33" s="140">
        <f t="shared" si="7"/>
        <v>0</v>
      </c>
      <c r="CW33" s="140">
        <f t="shared" si="7"/>
        <v>0</v>
      </c>
      <c r="CX33" s="140">
        <f t="shared" si="7"/>
        <v>0</v>
      </c>
      <c r="CY33" s="140">
        <f t="shared" si="7"/>
        <v>0</v>
      </c>
      <c r="CZ33" s="140">
        <f t="shared" si="7"/>
        <v>0</v>
      </c>
      <c r="DA33" s="140">
        <f t="shared" si="7"/>
        <v>0</v>
      </c>
      <c r="DB33" s="140">
        <f t="shared" si="7"/>
        <v>0</v>
      </c>
      <c r="DC33" s="140">
        <f t="shared" si="7"/>
        <v>0</v>
      </c>
      <c r="DD33" s="140">
        <f t="shared" si="7"/>
        <v>0</v>
      </c>
      <c r="DE33" s="140">
        <f t="shared" si="7"/>
        <v>0</v>
      </c>
      <c r="DF33" s="140">
        <f t="shared" si="7"/>
        <v>0</v>
      </c>
      <c r="DG33" s="140">
        <f t="shared" si="7"/>
        <v>0</v>
      </c>
      <c r="DH33" s="140">
        <f t="shared" si="7"/>
        <v>0</v>
      </c>
      <c r="DI33" s="140">
        <f t="shared" si="7"/>
        <v>0</v>
      </c>
      <c r="DJ33" s="140">
        <f t="shared" si="7"/>
        <v>0</v>
      </c>
      <c r="DK33" s="140">
        <f t="shared" si="7"/>
        <v>0</v>
      </c>
      <c r="DL33" s="140">
        <f t="shared" si="7"/>
        <v>0</v>
      </c>
      <c r="DM33" s="140">
        <f t="shared" si="7"/>
        <v>0</v>
      </c>
      <c r="DN33" s="140">
        <f t="shared" si="7"/>
        <v>0</v>
      </c>
      <c r="DO33" s="140">
        <f t="shared" si="7"/>
        <v>0</v>
      </c>
      <c r="DP33" s="140">
        <f t="shared" si="7"/>
        <v>0</v>
      </c>
      <c r="DQ33" s="140">
        <f t="shared" si="7"/>
        <v>0</v>
      </c>
      <c r="DR33" s="140">
        <f t="shared" si="7"/>
        <v>0</v>
      </c>
      <c r="DS33" s="140">
        <f t="shared" si="7"/>
        <v>0</v>
      </c>
      <c r="DT33" s="140">
        <f t="shared" si="7"/>
        <v>0</v>
      </c>
      <c r="DU33" s="140">
        <f t="shared" si="7"/>
        <v>0</v>
      </c>
      <c r="DV33" s="140">
        <f t="shared" si="7"/>
        <v>0</v>
      </c>
      <c r="DW33" s="140">
        <f t="shared" si="7"/>
        <v>0</v>
      </c>
      <c r="DX33" s="140">
        <f t="shared" si="7"/>
        <v>0</v>
      </c>
      <c r="DY33" s="140">
        <f t="shared" si="7"/>
        <v>0</v>
      </c>
    </row>
    <row r="34" spans="1:129">
      <c r="C34" s="17" t="str">
        <f>Inputs!C48</f>
        <v>Transport, Engineering</v>
      </c>
      <c r="D34" s="8" t="s">
        <v>215</v>
      </c>
      <c r="E34" s="163">
        <f>Inputs!F48</f>
        <v>200</v>
      </c>
      <c r="F34" s="138">
        <f>Inputs!D48</f>
        <v>1</v>
      </c>
      <c r="I34" s="164">
        <f t="shared" si="3"/>
        <v>200</v>
      </c>
      <c r="J34" s="140">
        <f t="shared" ref="J34:BU34" si="8">$E34*J22</f>
        <v>0</v>
      </c>
      <c r="K34" s="140">
        <f t="shared" si="8"/>
        <v>20</v>
      </c>
      <c r="L34" s="140">
        <f t="shared" si="8"/>
        <v>20</v>
      </c>
      <c r="M34" s="140">
        <f t="shared" si="8"/>
        <v>60</v>
      </c>
      <c r="N34" s="140">
        <f t="shared" si="8"/>
        <v>40</v>
      </c>
      <c r="O34" s="140">
        <f t="shared" si="8"/>
        <v>60</v>
      </c>
      <c r="P34" s="140">
        <f t="shared" si="8"/>
        <v>0</v>
      </c>
      <c r="Q34" s="140">
        <f t="shared" si="8"/>
        <v>0</v>
      </c>
      <c r="R34" s="140">
        <f t="shared" si="8"/>
        <v>0</v>
      </c>
      <c r="S34" s="140">
        <f t="shared" si="8"/>
        <v>0</v>
      </c>
      <c r="T34" s="140">
        <f t="shared" si="8"/>
        <v>0</v>
      </c>
      <c r="U34" s="140">
        <f t="shared" si="8"/>
        <v>0</v>
      </c>
      <c r="V34" s="140">
        <f t="shared" si="8"/>
        <v>0</v>
      </c>
      <c r="W34" s="140">
        <f t="shared" si="8"/>
        <v>0</v>
      </c>
      <c r="X34" s="140">
        <f t="shared" si="8"/>
        <v>0</v>
      </c>
      <c r="Y34" s="140">
        <f t="shared" si="8"/>
        <v>0</v>
      </c>
      <c r="Z34" s="140">
        <f t="shared" si="8"/>
        <v>0</v>
      </c>
      <c r="AA34" s="140">
        <f t="shared" si="8"/>
        <v>0</v>
      </c>
      <c r="AB34" s="140">
        <f t="shared" si="8"/>
        <v>0</v>
      </c>
      <c r="AC34" s="140">
        <f t="shared" si="8"/>
        <v>0</v>
      </c>
      <c r="AD34" s="140">
        <f t="shared" si="8"/>
        <v>0</v>
      </c>
      <c r="AE34" s="140">
        <f t="shared" si="8"/>
        <v>0</v>
      </c>
      <c r="AF34" s="140">
        <f t="shared" si="8"/>
        <v>0</v>
      </c>
      <c r="AG34" s="140">
        <f t="shared" si="8"/>
        <v>0</v>
      </c>
      <c r="AH34" s="140">
        <f t="shared" si="8"/>
        <v>0</v>
      </c>
      <c r="AI34" s="140">
        <f t="shared" si="8"/>
        <v>0</v>
      </c>
      <c r="AJ34" s="140">
        <f t="shared" si="8"/>
        <v>0</v>
      </c>
      <c r="AK34" s="140">
        <f t="shared" si="8"/>
        <v>0</v>
      </c>
      <c r="AL34" s="140">
        <f t="shared" si="8"/>
        <v>0</v>
      </c>
      <c r="AM34" s="140">
        <f t="shared" si="8"/>
        <v>0</v>
      </c>
      <c r="AN34" s="140">
        <f t="shared" si="8"/>
        <v>0</v>
      </c>
      <c r="AO34" s="140">
        <f t="shared" si="8"/>
        <v>0</v>
      </c>
      <c r="AP34" s="140">
        <f t="shared" si="8"/>
        <v>0</v>
      </c>
      <c r="AQ34" s="140">
        <f t="shared" si="8"/>
        <v>0</v>
      </c>
      <c r="AR34" s="140">
        <f t="shared" si="8"/>
        <v>0</v>
      </c>
      <c r="AS34" s="140">
        <f t="shared" si="8"/>
        <v>0</v>
      </c>
      <c r="AT34" s="140">
        <f t="shared" si="8"/>
        <v>0</v>
      </c>
      <c r="AU34" s="140">
        <f t="shared" si="8"/>
        <v>0</v>
      </c>
      <c r="AV34" s="140">
        <f t="shared" si="8"/>
        <v>0</v>
      </c>
      <c r="AW34" s="140">
        <f t="shared" si="8"/>
        <v>0</v>
      </c>
      <c r="AX34" s="140">
        <f t="shared" si="8"/>
        <v>0</v>
      </c>
      <c r="AY34" s="140">
        <f t="shared" si="8"/>
        <v>0</v>
      </c>
      <c r="AZ34" s="140">
        <f t="shared" si="8"/>
        <v>0</v>
      </c>
      <c r="BA34" s="140">
        <f t="shared" si="8"/>
        <v>0</v>
      </c>
      <c r="BB34" s="140">
        <f t="shared" si="8"/>
        <v>0</v>
      </c>
      <c r="BC34" s="140">
        <f t="shared" si="8"/>
        <v>0</v>
      </c>
      <c r="BD34" s="140">
        <f t="shared" si="8"/>
        <v>0</v>
      </c>
      <c r="BE34" s="140">
        <f t="shared" si="8"/>
        <v>0</v>
      </c>
      <c r="BF34" s="140">
        <f t="shared" si="8"/>
        <v>0</v>
      </c>
      <c r="BG34" s="140">
        <f t="shared" si="8"/>
        <v>0</v>
      </c>
      <c r="BH34" s="140">
        <f t="shared" si="8"/>
        <v>0</v>
      </c>
      <c r="BI34" s="140">
        <f t="shared" si="8"/>
        <v>0</v>
      </c>
      <c r="BJ34" s="140">
        <f t="shared" si="8"/>
        <v>0</v>
      </c>
      <c r="BK34" s="140">
        <f t="shared" si="8"/>
        <v>0</v>
      </c>
      <c r="BL34" s="140">
        <f t="shared" si="8"/>
        <v>0</v>
      </c>
      <c r="BM34" s="140">
        <f t="shared" si="8"/>
        <v>0</v>
      </c>
      <c r="BN34" s="140">
        <f t="shared" si="8"/>
        <v>0</v>
      </c>
      <c r="BO34" s="140">
        <f t="shared" si="8"/>
        <v>0</v>
      </c>
      <c r="BP34" s="140">
        <f t="shared" si="8"/>
        <v>0</v>
      </c>
      <c r="BQ34" s="140">
        <f t="shared" si="8"/>
        <v>0</v>
      </c>
      <c r="BR34" s="140">
        <f t="shared" si="8"/>
        <v>0</v>
      </c>
      <c r="BS34" s="140">
        <f t="shared" si="8"/>
        <v>0</v>
      </c>
      <c r="BT34" s="140">
        <f t="shared" si="8"/>
        <v>0</v>
      </c>
      <c r="BU34" s="140">
        <f t="shared" si="8"/>
        <v>0</v>
      </c>
      <c r="BV34" s="140">
        <f t="shared" ref="BV34:DY34" si="9">$E34*BV22</f>
        <v>0</v>
      </c>
      <c r="BW34" s="140">
        <f t="shared" si="9"/>
        <v>0</v>
      </c>
      <c r="BX34" s="140">
        <f t="shared" si="9"/>
        <v>0</v>
      </c>
      <c r="BY34" s="140">
        <f t="shared" si="9"/>
        <v>0</v>
      </c>
      <c r="BZ34" s="140">
        <f t="shared" si="9"/>
        <v>0</v>
      </c>
      <c r="CA34" s="140">
        <f t="shared" si="9"/>
        <v>0</v>
      </c>
      <c r="CB34" s="140">
        <f t="shared" si="9"/>
        <v>0</v>
      </c>
      <c r="CC34" s="140">
        <f t="shared" si="9"/>
        <v>0</v>
      </c>
      <c r="CD34" s="140">
        <f t="shared" si="9"/>
        <v>0</v>
      </c>
      <c r="CE34" s="140">
        <f t="shared" si="9"/>
        <v>0</v>
      </c>
      <c r="CF34" s="140">
        <f t="shared" si="9"/>
        <v>0</v>
      </c>
      <c r="CG34" s="140">
        <f t="shared" si="9"/>
        <v>0</v>
      </c>
      <c r="CH34" s="140">
        <f t="shared" si="9"/>
        <v>0</v>
      </c>
      <c r="CI34" s="140">
        <f t="shared" si="9"/>
        <v>0</v>
      </c>
      <c r="CJ34" s="140">
        <f t="shared" si="9"/>
        <v>0</v>
      </c>
      <c r="CK34" s="140">
        <f t="shared" si="9"/>
        <v>0</v>
      </c>
      <c r="CL34" s="140">
        <f t="shared" si="9"/>
        <v>0</v>
      </c>
      <c r="CM34" s="140">
        <f t="shared" si="9"/>
        <v>0</v>
      </c>
      <c r="CN34" s="140">
        <f t="shared" si="9"/>
        <v>0</v>
      </c>
      <c r="CO34" s="140">
        <f t="shared" si="9"/>
        <v>0</v>
      </c>
      <c r="CP34" s="140">
        <f t="shared" si="9"/>
        <v>0</v>
      </c>
      <c r="CQ34" s="140">
        <f t="shared" si="9"/>
        <v>0</v>
      </c>
      <c r="CR34" s="140">
        <f t="shared" si="9"/>
        <v>0</v>
      </c>
      <c r="CS34" s="140">
        <f t="shared" si="9"/>
        <v>0</v>
      </c>
      <c r="CT34" s="140">
        <f t="shared" si="9"/>
        <v>0</v>
      </c>
      <c r="CU34" s="140">
        <f t="shared" si="9"/>
        <v>0</v>
      </c>
      <c r="CV34" s="140">
        <f t="shared" si="9"/>
        <v>0</v>
      </c>
      <c r="CW34" s="140">
        <f t="shared" si="9"/>
        <v>0</v>
      </c>
      <c r="CX34" s="140">
        <f t="shared" si="9"/>
        <v>0</v>
      </c>
      <c r="CY34" s="140">
        <f t="shared" si="9"/>
        <v>0</v>
      </c>
      <c r="CZ34" s="140">
        <f t="shared" si="9"/>
        <v>0</v>
      </c>
      <c r="DA34" s="140">
        <f t="shared" si="9"/>
        <v>0</v>
      </c>
      <c r="DB34" s="140">
        <f t="shared" si="9"/>
        <v>0</v>
      </c>
      <c r="DC34" s="140">
        <f t="shared" si="9"/>
        <v>0</v>
      </c>
      <c r="DD34" s="140">
        <f t="shared" si="9"/>
        <v>0</v>
      </c>
      <c r="DE34" s="140">
        <f t="shared" si="9"/>
        <v>0</v>
      </c>
      <c r="DF34" s="140">
        <f t="shared" si="9"/>
        <v>0</v>
      </c>
      <c r="DG34" s="140">
        <f t="shared" si="9"/>
        <v>0</v>
      </c>
      <c r="DH34" s="140">
        <f t="shared" si="9"/>
        <v>0</v>
      </c>
      <c r="DI34" s="140">
        <f t="shared" si="9"/>
        <v>0</v>
      </c>
      <c r="DJ34" s="140">
        <f t="shared" si="9"/>
        <v>0</v>
      </c>
      <c r="DK34" s="140">
        <f t="shared" si="9"/>
        <v>0</v>
      </c>
      <c r="DL34" s="140">
        <f t="shared" si="9"/>
        <v>0</v>
      </c>
      <c r="DM34" s="140">
        <f t="shared" si="9"/>
        <v>0</v>
      </c>
      <c r="DN34" s="140">
        <f t="shared" si="9"/>
        <v>0</v>
      </c>
      <c r="DO34" s="140">
        <f t="shared" si="9"/>
        <v>0</v>
      </c>
      <c r="DP34" s="140">
        <f t="shared" si="9"/>
        <v>0</v>
      </c>
      <c r="DQ34" s="140">
        <f t="shared" si="9"/>
        <v>0</v>
      </c>
      <c r="DR34" s="140">
        <f t="shared" si="9"/>
        <v>0</v>
      </c>
      <c r="DS34" s="140">
        <f t="shared" si="9"/>
        <v>0</v>
      </c>
      <c r="DT34" s="140">
        <f t="shared" si="9"/>
        <v>0</v>
      </c>
      <c r="DU34" s="140">
        <f t="shared" si="9"/>
        <v>0</v>
      </c>
      <c r="DV34" s="140">
        <f t="shared" si="9"/>
        <v>0</v>
      </c>
      <c r="DW34" s="140">
        <f t="shared" si="9"/>
        <v>0</v>
      </c>
      <c r="DX34" s="140">
        <f t="shared" si="9"/>
        <v>0</v>
      </c>
      <c r="DY34" s="140">
        <f t="shared" si="9"/>
        <v>0</v>
      </c>
    </row>
    <row r="35" spans="1:129">
      <c r="C35" s="17" t="str">
        <f>Inputs!C49</f>
        <v>Büro- und Geschäftsausstattung</v>
      </c>
      <c r="D35" s="8" t="s">
        <v>215</v>
      </c>
      <c r="E35" s="163">
        <f>Inputs!F49</f>
        <v>180</v>
      </c>
      <c r="F35" s="138">
        <f>Inputs!D49</f>
        <v>2</v>
      </c>
      <c r="I35" s="164">
        <f t="shared" si="3"/>
        <v>180</v>
      </c>
      <c r="J35" s="140">
        <f t="shared" ref="J35:BU35" si="10">$E35*J23</f>
        <v>54</v>
      </c>
      <c r="K35" s="140">
        <f t="shared" si="10"/>
        <v>54</v>
      </c>
      <c r="L35" s="140">
        <f t="shared" si="10"/>
        <v>72</v>
      </c>
      <c r="M35" s="140">
        <f t="shared" si="10"/>
        <v>0</v>
      </c>
      <c r="N35" s="140">
        <f t="shared" si="10"/>
        <v>0</v>
      </c>
      <c r="O35" s="140">
        <f t="shared" si="10"/>
        <v>0</v>
      </c>
      <c r="P35" s="140">
        <f t="shared" si="10"/>
        <v>0</v>
      </c>
      <c r="Q35" s="140">
        <f t="shared" si="10"/>
        <v>0</v>
      </c>
      <c r="R35" s="140">
        <f t="shared" si="10"/>
        <v>0</v>
      </c>
      <c r="S35" s="140">
        <f t="shared" si="10"/>
        <v>0</v>
      </c>
      <c r="T35" s="140">
        <f t="shared" si="10"/>
        <v>0</v>
      </c>
      <c r="U35" s="140">
        <f t="shared" si="10"/>
        <v>0</v>
      </c>
      <c r="V35" s="140">
        <f t="shared" si="10"/>
        <v>0</v>
      </c>
      <c r="W35" s="140">
        <f t="shared" si="10"/>
        <v>0</v>
      </c>
      <c r="X35" s="140">
        <f t="shared" si="10"/>
        <v>0</v>
      </c>
      <c r="Y35" s="140">
        <f t="shared" si="10"/>
        <v>0</v>
      </c>
      <c r="Z35" s="140">
        <f t="shared" si="10"/>
        <v>0</v>
      </c>
      <c r="AA35" s="140">
        <f t="shared" si="10"/>
        <v>0</v>
      </c>
      <c r="AB35" s="140">
        <f t="shared" si="10"/>
        <v>0</v>
      </c>
      <c r="AC35" s="140">
        <f t="shared" si="10"/>
        <v>0</v>
      </c>
      <c r="AD35" s="140">
        <f t="shared" si="10"/>
        <v>0</v>
      </c>
      <c r="AE35" s="140">
        <f t="shared" si="10"/>
        <v>0</v>
      </c>
      <c r="AF35" s="140">
        <f t="shared" si="10"/>
        <v>0</v>
      </c>
      <c r="AG35" s="140">
        <f t="shared" si="10"/>
        <v>0</v>
      </c>
      <c r="AH35" s="140">
        <f t="shared" si="10"/>
        <v>0</v>
      </c>
      <c r="AI35" s="140">
        <f t="shared" si="10"/>
        <v>0</v>
      </c>
      <c r="AJ35" s="140">
        <f t="shared" si="10"/>
        <v>0</v>
      </c>
      <c r="AK35" s="140">
        <f t="shared" si="10"/>
        <v>0</v>
      </c>
      <c r="AL35" s="140">
        <f t="shared" si="10"/>
        <v>0</v>
      </c>
      <c r="AM35" s="140">
        <f t="shared" si="10"/>
        <v>0</v>
      </c>
      <c r="AN35" s="140">
        <f t="shared" si="10"/>
        <v>0</v>
      </c>
      <c r="AO35" s="140">
        <f t="shared" si="10"/>
        <v>0</v>
      </c>
      <c r="AP35" s="140">
        <f t="shared" si="10"/>
        <v>0</v>
      </c>
      <c r="AQ35" s="140">
        <f t="shared" si="10"/>
        <v>0</v>
      </c>
      <c r="AR35" s="140">
        <f t="shared" si="10"/>
        <v>0</v>
      </c>
      <c r="AS35" s="140">
        <f t="shared" si="10"/>
        <v>0</v>
      </c>
      <c r="AT35" s="140">
        <f t="shared" si="10"/>
        <v>0</v>
      </c>
      <c r="AU35" s="140">
        <f t="shared" si="10"/>
        <v>0</v>
      </c>
      <c r="AV35" s="140">
        <f t="shared" si="10"/>
        <v>0</v>
      </c>
      <c r="AW35" s="140">
        <f t="shared" si="10"/>
        <v>0</v>
      </c>
      <c r="AX35" s="140">
        <f t="shared" si="10"/>
        <v>0</v>
      </c>
      <c r="AY35" s="140">
        <f t="shared" si="10"/>
        <v>0</v>
      </c>
      <c r="AZ35" s="140">
        <f t="shared" si="10"/>
        <v>0</v>
      </c>
      <c r="BA35" s="140">
        <f t="shared" si="10"/>
        <v>0</v>
      </c>
      <c r="BB35" s="140">
        <f t="shared" si="10"/>
        <v>0</v>
      </c>
      <c r="BC35" s="140">
        <f t="shared" si="10"/>
        <v>0</v>
      </c>
      <c r="BD35" s="140">
        <f t="shared" si="10"/>
        <v>0</v>
      </c>
      <c r="BE35" s="140">
        <f t="shared" si="10"/>
        <v>0</v>
      </c>
      <c r="BF35" s="140">
        <f t="shared" si="10"/>
        <v>0</v>
      </c>
      <c r="BG35" s="140">
        <f t="shared" si="10"/>
        <v>0</v>
      </c>
      <c r="BH35" s="140">
        <f t="shared" si="10"/>
        <v>0</v>
      </c>
      <c r="BI35" s="140">
        <f t="shared" si="10"/>
        <v>0</v>
      </c>
      <c r="BJ35" s="140">
        <f t="shared" si="10"/>
        <v>0</v>
      </c>
      <c r="BK35" s="140">
        <f t="shared" si="10"/>
        <v>0</v>
      </c>
      <c r="BL35" s="140">
        <f t="shared" si="10"/>
        <v>0</v>
      </c>
      <c r="BM35" s="140">
        <f t="shared" si="10"/>
        <v>0</v>
      </c>
      <c r="BN35" s="140">
        <f t="shared" si="10"/>
        <v>0</v>
      </c>
      <c r="BO35" s="140">
        <f t="shared" si="10"/>
        <v>0</v>
      </c>
      <c r="BP35" s="140">
        <f t="shared" si="10"/>
        <v>0</v>
      </c>
      <c r="BQ35" s="140">
        <f t="shared" si="10"/>
        <v>0</v>
      </c>
      <c r="BR35" s="140">
        <f t="shared" si="10"/>
        <v>0</v>
      </c>
      <c r="BS35" s="140">
        <f t="shared" si="10"/>
        <v>0</v>
      </c>
      <c r="BT35" s="140">
        <f t="shared" si="10"/>
        <v>0</v>
      </c>
      <c r="BU35" s="140">
        <f t="shared" si="10"/>
        <v>0</v>
      </c>
      <c r="BV35" s="140">
        <f t="shared" ref="BV35:DY35" si="11">$E35*BV23</f>
        <v>0</v>
      </c>
      <c r="BW35" s="140">
        <f t="shared" si="11"/>
        <v>0</v>
      </c>
      <c r="BX35" s="140">
        <f t="shared" si="11"/>
        <v>0</v>
      </c>
      <c r="BY35" s="140">
        <f t="shared" si="11"/>
        <v>0</v>
      </c>
      <c r="BZ35" s="140">
        <f t="shared" si="11"/>
        <v>0</v>
      </c>
      <c r="CA35" s="140">
        <f t="shared" si="11"/>
        <v>0</v>
      </c>
      <c r="CB35" s="140">
        <f t="shared" si="11"/>
        <v>0</v>
      </c>
      <c r="CC35" s="140">
        <f t="shared" si="11"/>
        <v>0</v>
      </c>
      <c r="CD35" s="140">
        <f t="shared" si="11"/>
        <v>0</v>
      </c>
      <c r="CE35" s="140">
        <f t="shared" si="11"/>
        <v>0</v>
      </c>
      <c r="CF35" s="140">
        <f t="shared" si="11"/>
        <v>0</v>
      </c>
      <c r="CG35" s="140">
        <f t="shared" si="11"/>
        <v>0</v>
      </c>
      <c r="CH35" s="140">
        <f t="shared" si="11"/>
        <v>0</v>
      </c>
      <c r="CI35" s="140">
        <f t="shared" si="11"/>
        <v>0</v>
      </c>
      <c r="CJ35" s="140">
        <f t="shared" si="11"/>
        <v>0</v>
      </c>
      <c r="CK35" s="140">
        <f t="shared" si="11"/>
        <v>0</v>
      </c>
      <c r="CL35" s="140">
        <f t="shared" si="11"/>
        <v>0</v>
      </c>
      <c r="CM35" s="140">
        <f t="shared" si="11"/>
        <v>0</v>
      </c>
      <c r="CN35" s="140">
        <f t="shared" si="11"/>
        <v>0</v>
      </c>
      <c r="CO35" s="140">
        <f t="shared" si="11"/>
        <v>0</v>
      </c>
      <c r="CP35" s="140">
        <f t="shared" si="11"/>
        <v>0</v>
      </c>
      <c r="CQ35" s="140">
        <f t="shared" si="11"/>
        <v>0</v>
      </c>
      <c r="CR35" s="140">
        <f t="shared" si="11"/>
        <v>0</v>
      </c>
      <c r="CS35" s="140">
        <f t="shared" si="11"/>
        <v>0</v>
      </c>
      <c r="CT35" s="140">
        <f t="shared" si="11"/>
        <v>0</v>
      </c>
      <c r="CU35" s="140">
        <f t="shared" si="11"/>
        <v>0</v>
      </c>
      <c r="CV35" s="140">
        <f t="shared" si="11"/>
        <v>0</v>
      </c>
      <c r="CW35" s="140">
        <f t="shared" si="11"/>
        <v>0</v>
      </c>
      <c r="CX35" s="140">
        <f t="shared" si="11"/>
        <v>0</v>
      </c>
      <c r="CY35" s="140">
        <f t="shared" si="11"/>
        <v>0</v>
      </c>
      <c r="CZ35" s="140">
        <f t="shared" si="11"/>
        <v>0</v>
      </c>
      <c r="DA35" s="140">
        <f t="shared" si="11"/>
        <v>0</v>
      </c>
      <c r="DB35" s="140">
        <f t="shared" si="11"/>
        <v>0</v>
      </c>
      <c r="DC35" s="140">
        <f t="shared" si="11"/>
        <v>0</v>
      </c>
      <c r="DD35" s="140">
        <f t="shared" si="11"/>
        <v>0</v>
      </c>
      <c r="DE35" s="140">
        <f t="shared" si="11"/>
        <v>0</v>
      </c>
      <c r="DF35" s="140">
        <f t="shared" si="11"/>
        <v>0</v>
      </c>
      <c r="DG35" s="140">
        <f t="shared" si="11"/>
        <v>0</v>
      </c>
      <c r="DH35" s="140">
        <f t="shared" si="11"/>
        <v>0</v>
      </c>
      <c r="DI35" s="140">
        <f t="shared" si="11"/>
        <v>0</v>
      </c>
      <c r="DJ35" s="140">
        <f t="shared" si="11"/>
        <v>0</v>
      </c>
      <c r="DK35" s="140">
        <f t="shared" si="11"/>
        <v>0</v>
      </c>
      <c r="DL35" s="140">
        <f t="shared" si="11"/>
        <v>0</v>
      </c>
      <c r="DM35" s="140">
        <f t="shared" si="11"/>
        <v>0</v>
      </c>
      <c r="DN35" s="140">
        <f t="shared" si="11"/>
        <v>0</v>
      </c>
      <c r="DO35" s="140">
        <f t="shared" si="11"/>
        <v>0</v>
      </c>
      <c r="DP35" s="140">
        <f t="shared" si="11"/>
        <v>0</v>
      </c>
      <c r="DQ35" s="140">
        <f t="shared" si="11"/>
        <v>0</v>
      </c>
      <c r="DR35" s="140">
        <f t="shared" si="11"/>
        <v>0</v>
      </c>
      <c r="DS35" s="140">
        <f t="shared" si="11"/>
        <v>0</v>
      </c>
      <c r="DT35" s="140">
        <f t="shared" si="11"/>
        <v>0</v>
      </c>
      <c r="DU35" s="140">
        <f t="shared" si="11"/>
        <v>0</v>
      </c>
      <c r="DV35" s="140">
        <f t="shared" si="11"/>
        <v>0</v>
      </c>
      <c r="DW35" s="140">
        <f t="shared" si="11"/>
        <v>0</v>
      </c>
      <c r="DX35" s="140">
        <f t="shared" si="11"/>
        <v>0</v>
      </c>
      <c r="DY35" s="140">
        <f t="shared" si="11"/>
        <v>0</v>
      </c>
    </row>
    <row r="36" spans="1:129">
      <c r="C36" s="17" t="str">
        <f>Inputs!C50</f>
        <v>Recht und Beratung (inkl. Gutachten)</v>
      </c>
      <c r="D36" s="8" t="s">
        <v>215</v>
      </c>
      <c r="E36" s="163">
        <f>Inputs!F50</f>
        <v>100</v>
      </c>
      <c r="F36" s="138">
        <f>Inputs!D50</f>
        <v>1</v>
      </c>
      <c r="I36" s="164">
        <f t="shared" si="3"/>
        <v>100</v>
      </c>
      <c r="J36" s="140">
        <f t="shared" ref="J36:BU36" si="12">$E36*J24</f>
        <v>25</v>
      </c>
      <c r="K36" s="140">
        <f t="shared" si="12"/>
        <v>25</v>
      </c>
      <c r="L36" s="140">
        <f t="shared" si="12"/>
        <v>25</v>
      </c>
      <c r="M36" s="140">
        <f t="shared" si="12"/>
        <v>25</v>
      </c>
      <c r="N36" s="140">
        <f t="shared" si="12"/>
        <v>0</v>
      </c>
      <c r="O36" s="140">
        <f t="shared" si="12"/>
        <v>0</v>
      </c>
      <c r="P36" s="140">
        <f t="shared" si="12"/>
        <v>0</v>
      </c>
      <c r="Q36" s="140">
        <f t="shared" si="12"/>
        <v>0</v>
      </c>
      <c r="R36" s="140">
        <f t="shared" si="12"/>
        <v>0</v>
      </c>
      <c r="S36" s="140">
        <f t="shared" si="12"/>
        <v>0</v>
      </c>
      <c r="T36" s="140">
        <f t="shared" si="12"/>
        <v>0</v>
      </c>
      <c r="U36" s="140">
        <f t="shared" si="12"/>
        <v>0</v>
      </c>
      <c r="V36" s="140">
        <f t="shared" si="12"/>
        <v>0</v>
      </c>
      <c r="W36" s="140">
        <f t="shared" si="12"/>
        <v>0</v>
      </c>
      <c r="X36" s="140">
        <f t="shared" si="12"/>
        <v>0</v>
      </c>
      <c r="Y36" s="140">
        <f t="shared" si="12"/>
        <v>0</v>
      </c>
      <c r="Z36" s="140">
        <f t="shared" si="12"/>
        <v>0</v>
      </c>
      <c r="AA36" s="140">
        <f t="shared" si="12"/>
        <v>0</v>
      </c>
      <c r="AB36" s="140">
        <f t="shared" si="12"/>
        <v>0</v>
      </c>
      <c r="AC36" s="140">
        <f t="shared" si="12"/>
        <v>0</v>
      </c>
      <c r="AD36" s="140">
        <f t="shared" si="12"/>
        <v>0</v>
      </c>
      <c r="AE36" s="140">
        <f t="shared" si="12"/>
        <v>0</v>
      </c>
      <c r="AF36" s="140">
        <f t="shared" si="12"/>
        <v>0</v>
      </c>
      <c r="AG36" s="140">
        <f t="shared" si="12"/>
        <v>0</v>
      </c>
      <c r="AH36" s="140">
        <f t="shared" si="12"/>
        <v>0</v>
      </c>
      <c r="AI36" s="140">
        <f t="shared" si="12"/>
        <v>0</v>
      </c>
      <c r="AJ36" s="140">
        <f t="shared" si="12"/>
        <v>0</v>
      </c>
      <c r="AK36" s="140">
        <f t="shared" si="12"/>
        <v>0</v>
      </c>
      <c r="AL36" s="140">
        <f t="shared" si="12"/>
        <v>0</v>
      </c>
      <c r="AM36" s="140">
        <f t="shared" si="12"/>
        <v>0</v>
      </c>
      <c r="AN36" s="140">
        <f t="shared" si="12"/>
        <v>0</v>
      </c>
      <c r="AO36" s="140">
        <f t="shared" si="12"/>
        <v>0</v>
      </c>
      <c r="AP36" s="140">
        <f t="shared" si="12"/>
        <v>0</v>
      </c>
      <c r="AQ36" s="140">
        <f t="shared" si="12"/>
        <v>0</v>
      </c>
      <c r="AR36" s="140">
        <f t="shared" si="12"/>
        <v>0</v>
      </c>
      <c r="AS36" s="140">
        <f t="shared" si="12"/>
        <v>0</v>
      </c>
      <c r="AT36" s="140">
        <f t="shared" si="12"/>
        <v>0</v>
      </c>
      <c r="AU36" s="140">
        <f t="shared" si="12"/>
        <v>0</v>
      </c>
      <c r="AV36" s="140">
        <f t="shared" si="12"/>
        <v>0</v>
      </c>
      <c r="AW36" s="140">
        <f t="shared" si="12"/>
        <v>0</v>
      </c>
      <c r="AX36" s="140">
        <f t="shared" si="12"/>
        <v>0</v>
      </c>
      <c r="AY36" s="140">
        <f t="shared" si="12"/>
        <v>0</v>
      </c>
      <c r="AZ36" s="140">
        <f t="shared" si="12"/>
        <v>0</v>
      </c>
      <c r="BA36" s="140">
        <f t="shared" si="12"/>
        <v>0</v>
      </c>
      <c r="BB36" s="140">
        <f t="shared" si="12"/>
        <v>0</v>
      </c>
      <c r="BC36" s="140">
        <f t="shared" si="12"/>
        <v>0</v>
      </c>
      <c r="BD36" s="140">
        <f t="shared" si="12"/>
        <v>0</v>
      </c>
      <c r="BE36" s="140">
        <f t="shared" si="12"/>
        <v>0</v>
      </c>
      <c r="BF36" s="140">
        <f t="shared" si="12"/>
        <v>0</v>
      </c>
      <c r="BG36" s="140">
        <f t="shared" si="12"/>
        <v>0</v>
      </c>
      <c r="BH36" s="140">
        <f t="shared" si="12"/>
        <v>0</v>
      </c>
      <c r="BI36" s="140">
        <f t="shared" si="12"/>
        <v>0</v>
      </c>
      <c r="BJ36" s="140">
        <f t="shared" si="12"/>
        <v>0</v>
      </c>
      <c r="BK36" s="140">
        <f t="shared" si="12"/>
        <v>0</v>
      </c>
      <c r="BL36" s="140">
        <f t="shared" si="12"/>
        <v>0</v>
      </c>
      <c r="BM36" s="140">
        <f t="shared" si="12"/>
        <v>0</v>
      </c>
      <c r="BN36" s="140">
        <f t="shared" si="12"/>
        <v>0</v>
      </c>
      <c r="BO36" s="140">
        <f t="shared" si="12"/>
        <v>0</v>
      </c>
      <c r="BP36" s="140">
        <f t="shared" si="12"/>
        <v>0</v>
      </c>
      <c r="BQ36" s="140">
        <f t="shared" si="12"/>
        <v>0</v>
      </c>
      <c r="BR36" s="140">
        <f t="shared" si="12"/>
        <v>0</v>
      </c>
      <c r="BS36" s="140">
        <f t="shared" si="12"/>
        <v>0</v>
      </c>
      <c r="BT36" s="140">
        <f t="shared" si="12"/>
        <v>0</v>
      </c>
      <c r="BU36" s="140">
        <f t="shared" si="12"/>
        <v>0</v>
      </c>
      <c r="BV36" s="140">
        <f t="shared" ref="BV36:DY36" si="13">$E36*BV24</f>
        <v>0</v>
      </c>
      <c r="BW36" s="140">
        <f t="shared" si="13"/>
        <v>0</v>
      </c>
      <c r="BX36" s="140">
        <f t="shared" si="13"/>
        <v>0</v>
      </c>
      <c r="BY36" s="140">
        <f t="shared" si="13"/>
        <v>0</v>
      </c>
      <c r="BZ36" s="140">
        <f t="shared" si="13"/>
        <v>0</v>
      </c>
      <c r="CA36" s="140">
        <f t="shared" si="13"/>
        <v>0</v>
      </c>
      <c r="CB36" s="140">
        <f t="shared" si="13"/>
        <v>0</v>
      </c>
      <c r="CC36" s="140">
        <f t="shared" si="13"/>
        <v>0</v>
      </c>
      <c r="CD36" s="140">
        <f t="shared" si="13"/>
        <v>0</v>
      </c>
      <c r="CE36" s="140">
        <f t="shared" si="13"/>
        <v>0</v>
      </c>
      <c r="CF36" s="140">
        <f t="shared" si="13"/>
        <v>0</v>
      </c>
      <c r="CG36" s="140">
        <f t="shared" si="13"/>
        <v>0</v>
      </c>
      <c r="CH36" s="140">
        <f t="shared" si="13"/>
        <v>0</v>
      </c>
      <c r="CI36" s="140">
        <f t="shared" si="13"/>
        <v>0</v>
      </c>
      <c r="CJ36" s="140">
        <f t="shared" si="13"/>
        <v>0</v>
      </c>
      <c r="CK36" s="140">
        <f t="shared" si="13"/>
        <v>0</v>
      </c>
      <c r="CL36" s="140">
        <f t="shared" si="13"/>
        <v>0</v>
      </c>
      <c r="CM36" s="140">
        <f t="shared" si="13"/>
        <v>0</v>
      </c>
      <c r="CN36" s="140">
        <f t="shared" si="13"/>
        <v>0</v>
      </c>
      <c r="CO36" s="140">
        <f t="shared" si="13"/>
        <v>0</v>
      </c>
      <c r="CP36" s="140">
        <f t="shared" si="13"/>
        <v>0</v>
      </c>
      <c r="CQ36" s="140">
        <f t="shared" si="13"/>
        <v>0</v>
      </c>
      <c r="CR36" s="140">
        <f t="shared" si="13"/>
        <v>0</v>
      </c>
      <c r="CS36" s="140">
        <f t="shared" si="13"/>
        <v>0</v>
      </c>
      <c r="CT36" s="140">
        <f t="shared" si="13"/>
        <v>0</v>
      </c>
      <c r="CU36" s="140">
        <f t="shared" si="13"/>
        <v>0</v>
      </c>
      <c r="CV36" s="140">
        <f t="shared" si="13"/>
        <v>0</v>
      </c>
      <c r="CW36" s="140">
        <f t="shared" si="13"/>
        <v>0</v>
      </c>
      <c r="CX36" s="140">
        <f t="shared" si="13"/>
        <v>0</v>
      </c>
      <c r="CY36" s="140">
        <f t="shared" si="13"/>
        <v>0</v>
      </c>
      <c r="CZ36" s="140">
        <f t="shared" si="13"/>
        <v>0</v>
      </c>
      <c r="DA36" s="140">
        <f t="shared" si="13"/>
        <v>0</v>
      </c>
      <c r="DB36" s="140">
        <f t="shared" si="13"/>
        <v>0</v>
      </c>
      <c r="DC36" s="140">
        <f t="shared" si="13"/>
        <v>0</v>
      </c>
      <c r="DD36" s="140">
        <f t="shared" si="13"/>
        <v>0</v>
      </c>
      <c r="DE36" s="140">
        <f t="shared" si="13"/>
        <v>0</v>
      </c>
      <c r="DF36" s="140">
        <f t="shared" si="13"/>
        <v>0</v>
      </c>
      <c r="DG36" s="140">
        <f t="shared" si="13"/>
        <v>0</v>
      </c>
      <c r="DH36" s="140">
        <f t="shared" si="13"/>
        <v>0</v>
      </c>
      <c r="DI36" s="140">
        <f t="shared" si="13"/>
        <v>0</v>
      </c>
      <c r="DJ36" s="140">
        <f t="shared" si="13"/>
        <v>0</v>
      </c>
      <c r="DK36" s="140">
        <f t="shared" si="13"/>
        <v>0</v>
      </c>
      <c r="DL36" s="140">
        <f t="shared" si="13"/>
        <v>0</v>
      </c>
      <c r="DM36" s="140">
        <f t="shared" si="13"/>
        <v>0</v>
      </c>
      <c r="DN36" s="140">
        <f t="shared" si="13"/>
        <v>0</v>
      </c>
      <c r="DO36" s="140">
        <f t="shared" si="13"/>
        <v>0</v>
      </c>
      <c r="DP36" s="140">
        <f t="shared" si="13"/>
        <v>0</v>
      </c>
      <c r="DQ36" s="140">
        <f t="shared" si="13"/>
        <v>0</v>
      </c>
      <c r="DR36" s="140">
        <f t="shared" si="13"/>
        <v>0</v>
      </c>
      <c r="DS36" s="140">
        <f t="shared" si="13"/>
        <v>0</v>
      </c>
      <c r="DT36" s="140">
        <f t="shared" si="13"/>
        <v>0</v>
      </c>
      <c r="DU36" s="140">
        <f t="shared" si="13"/>
        <v>0</v>
      </c>
      <c r="DV36" s="140">
        <f t="shared" si="13"/>
        <v>0</v>
      </c>
      <c r="DW36" s="140">
        <f t="shared" si="13"/>
        <v>0</v>
      </c>
      <c r="DX36" s="140">
        <f t="shared" si="13"/>
        <v>0</v>
      </c>
      <c r="DY36" s="140">
        <f t="shared" si="13"/>
        <v>0</v>
      </c>
    </row>
    <row r="37" spans="1:129">
      <c r="C37" s="17" t="str">
        <f>Inputs!C51</f>
        <v>Unvorhergesehenes (Reserve)</v>
      </c>
      <c r="D37" s="8" t="s">
        <v>215</v>
      </c>
      <c r="E37" s="163">
        <f>Inputs!F51</f>
        <v>210</v>
      </c>
      <c r="F37" s="138">
        <f>Inputs!D51</f>
        <v>1</v>
      </c>
      <c r="I37" s="164">
        <f t="shared" si="3"/>
        <v>210</v>
      </c>
      <c r="J37" s="140">
        <f t="shared" ref="J37:BU37" si="14">$E37*J25</f>
        <v>42</v>
      </c>
      <c r="K37" s="140">
        <f t="shared" si="14"/>
        <v>42</v>
      </c>
      <c r="L37" s="140">
        <f t="shared" si="14"/>
        <v>63</v>
      </c>
      <c r="M37" s="140">
        <f t="shared" si="14"/>
        <v>31.5</v>
      </c>
      <c r="N37" s="140">
        <f t="shared" si="14"/>
        <v>31.5</v>
      </c>
      <c r="O37" s="140">
        <f t="shared" si="14"/>
        <v>0</v>
      </c>
      <c r="P37" s="140">
        <f t="shared" si="14"/>
        <v>0</v>
      </c>
      <c r="Q37" s="140">
        <f t="shared" si="14"/>
        <v>0</v>
      </c>
      <c r="R37" s="140">
        <f t="shared" si="14"/>
        <v>0</v>
      </c>
      <c r="S37" s="140">
        <f t="shared" si="14"/>
        <v>0</v>
      </c>
      <c r="T37" s="140">
        <f t="shared" si="14"/>
        <v>0</v>
      </c>
      <c r="U37" s="140">
        <f t="shared" si="14"/>
        <v>0</v>
      </c>
      <c r="V37" s="140">
        <f t="shared" si="14"/>
        <v>0</v>
      </c>
      <c r="W37" s="140">
        <f t="shared" si="14"/>
        <v>0</v>
      </c>
      <c r="X37" s="140">
        <f t="shared" si="14"/>
        <v>0</v>
      </c>
      <c r="Y37" s="140">
        <f t="shared" si="14"/>
        <v>0</v>
      </c>
      <c r="Z37" s="140">
        <f t="shared" si="14"/>
        <v>0</v>
      </c>
      <c r="AA37" s="140">
        <f t="shared" si="14"/>
        <v>0</v>
      </c>
      <c r="AB37" s="140">
        <f t="shared" si="14"/>
        <v>0</v>
      </c>
      <c r="AC37" s="140">
        <f t="shared" si="14"/>
        <v>0</v>
      </c>
      <c r="AD37" s="140">
        <f t="shared" si="14"/>
        <v>0</v>
      </c>
      <c r="AE37" s="140">
        <f t="shared" si="14"/>
        <v>0</v>
      </c>
      <c r="AF37" s="140">
        <f t="shared" si="14"/>
        <v>0</v>
      </c>
      <c r="AG37" s="140">
        <f t="shared" si="14"/>
        <v>0</v>
      </c>
      <c r="AH37" s="140">
        <f t="shared" si="14"/>
        <v>0</v>
      </c>
      <c r="AI37" s="140">
        <f t="shared" si="14"/>
        <v>0</v>
      </c>
      <c r="AJ37" s="140">
        <f t="shared" si="14"/>
        <v>0</v>
      </c>
      <c r="AK37" s="140">
        <f t="shared" si="14"/>
        <v>0</v>
      </c>
      <c r="AL37" s="140">
        <f t="shared" si="14"/>
        <v>0</v>
      </c>
      <c r="AM37" s="140">
        <f t="shared" si="14"/>
        <v>0</v>
      </c>
      <c r="AN37" s="140">
        <f t="shared" si="14"/>
        <v>0</v>
      </c>
      <c r="AO37" s="140">
        <f t="shared" si="14"/>
        <v>0</v>
      </c>
      <c r="AP37" s="140">
        <f t="shared" si="14"/>
        <v>0</v>
      </c>
      <c r="AQ37" s="140">
        <f t="shared" si="14"/>
        <v>0</v>
      </c>
      <c r="AR37" s="140">
        <f t="shared" si="14"/>
        <v>0</v>
      </c>
      <c r="AS37" s="140">
        <f t="shared" si="14"/>
        <v>0</v>
      </c>
      <c r="AT37" s="140">
        <f t="shared" si="14"/>
        <v>0</v>
      </c>
      <c r="AU37" s="140">
        <f t="shared" si="14"/>
        <v>0</v>
      </c>
      <c r="AV37" s="140">
        <f t="shared" si="14"/>
        <v>0</v>
      </c>
      <c r="AW37" s="140">
        <f t="shared" si="14"/>
        <v>0</v>
      </c>
      <c r="AX37" s="140">
        <f t="shared" si="14"/>
        <v>0</v>
      </c>
      <c r="AY37" s="140">
        <f t="shared" si="14"/>
        <v>0</v>
      </c>
      <c r="AZ37" s="140">
        <f t="shared" si="14"/>
        <v>0</v>
      </c>
      <c r="BA37" s="140">
        <f t="shared" si="14"/>
        <v>0</v>
      </c>
      <c r="BB37" s="140">
        <f t="shared" si="14"/>
        <v>0</v>
      </c>
      <c r="BC37" s="140">
        <f t="shared" si="14"/>
        <v>0</v>
      </c>
      <c r="BD37" s="140">
        <f t="shared" si="14"/>
        <v>0</v>
      </c>
      <c r="BE37" s="140">
        <f t="shared" si="14"/>
        <v>0</v>
      </c>
      <c r="BF37" s="140">
        <f t="shared" si="14"/>
        <v>0</v>
      </c>
      <c r="BG37" s="140">
        <f t="shared" si="14"/>
        <v>0</v>
      </c>
      <c r="BH37" s="140">
        <f t="shared" si="14"/>
        <v>0</v>
      </c>
      <c r="BI37" s="140">
        <f t="shared" si="14"/>
        <v>0</v>
      </c>
      <c r="BJ37" s="140">
        <f t="shared" si="14"/>
        <v>0</v>
      </c>
      <c r="BK37" s="140">
        <f t="shared" si="14"/>
        <v>0</v>
      </c>
      <c r="BL37" s="140">
        <f t="shared" si="14"/>
        <v>0</v>
      </c>
      <c r="BM37" s="140">
        <f t="shared" si="14"/>
        <v>0</v>
      </c>
      <c r="BN37" s="140">
        <f t="shared" si="14"/>
        <v>0</v>
      </c>
      <c r="BO37" s="140">
        <f t="shared" si="14"/>
        <v>0</v>
      </c>
      <c r="BP37" s="140">
        <f t="shared" si="14"/>
        <v>0</v>
      </c>
      <c r="BQ37" s="140">
        <f t="shared" si="14"/>
        <v>0</v>
      </c>
      <c r="BR37" s="140">
        <f t="shared" si="14"/>
        <v>0</v>
      </c>
      <c r="BS37" s="140">
        <f t="shared" si="14"/>
        <v>0</v>
      </c>
      <c r="BT37" s="140">
        <f t="shared" si="14"/>
        <v>0</v>
      </c>
      <c r="BU37" s="140">
        <f t="shared" si="14"/>
        <v>0</v>
      </c>
      <c r="BV37" s="140">
        <f t="shared" ref="BV37:DY37" si="15">$E37*BV25</f>
        <v>0</v>
      </c>
      <c r="BW37" s="140">
        <f t="shared" si="15"/>
        <v>0</v>
      </c>
      <c r="BX37" s="140">
        <f t="shared" si="15"/>
        <v>0</v>
      </c>
      <c r="BY37" s="140">
        <f t="shared" si="15"/>
        <v>0</v>
      </c>
      <c r="BZ37" s="140">
        <f t="shared" si="15"/>
        <v>0</v>
      </c>
      <c r="CA37" s="140">
        <f t="shared" si="15"/>
        <v>0</v>
      </c>
      <c r="CB37" s="140">
        <f t="shared" si="15"/>
        <v>0</v>
      </c>
      <c r="CC37" s="140">
        <f t="shared" si="15"/>
        <v>0</v>
      </c>
      <c r="CD37" s="140">
        <f t="shared" si="15"/>
        <v>0</v>
      </c>
      <c r="CE37" s="140">
        <f t="shared" si="15"/>
        <v>0</v>
      </c>
      <c r="CF37" s="140">
        <f t="shared" si="15"/>
        <v>0</v>
      </c>
      <c r="CG37" s="140">
        <f t="shared" si="15"/>
        <v>0</v>
      </c>
      <c r="CH37" s="140">
        <f t="shared" si="15"/>
        <v>0</v>
      </c>
      <c r="CI37" s="140">
        <f t="shared" si="15"/>
        <v>0</v>
      </c>
      <c r="CJ37" s="140">
        <f t="shared" si="15"/>
        <v>0</v>
      </c>
      <c r="CK37" s="140">
        <f t="shared" si="15"/>
        <v>0</v>
      </c>
      <c r="CL37" s="140">
        <f t="shared" si="15"/>
        <v>0</v>
      </c>
      <c r="CM37" s="140">
        <f t="shared" si="15"/>
        <v>0</v>
      </c>
      <c r="CN37" s="140">
        <f t="shared" si="15"/>
        <v>0</v>
      </c>
      <c r="CO37" s="140">
        <f t="shared" si="15"/>
        <v>0</v>
      </c>
      <c r="CP37" s="140">
        <f t="shared" si="15"/>
        <v>0</v>
      </c>
      <c r="CQ37" s="140">
        <f t="shared" si="15"/>
        <v>0</v>
      </c>
      <c r="CR37" s="140">
        <f t="shared" si="15"/>
        <v>0</v>
      </c>
      <c r="CS37" s="140">
        <f t="shared" si="15"/>
        <v>0</v>
      </c>
      <c r="CT37" s="140">
        <f t="shared" si="15"/>
        <v>0</v>
      </c>
      <c r="CU37" s="140">
        <f t="shared" si="15"/>
        <v>0</v>
      </c>
      <c r="CV37" s="140">
        <f t="shared" si="15"/>
        <v>0</v>
      </c>
      <c r="CW37" s="140">
        <f t="shared" si="15"/>
        <v>0</v>
      </c>
      <c r="CX37" s="140">
        <f t="shared" si="15"/>
        <v>0</v>
      </c>
      <c r="CY37" s="140">
        <f t="shared" si="15"/>
        <v>0</v>
      </c>
      <c r="CZ37" s="140">
        <f t="shared" si="15"/>
        <v>0</v>
      </c>
      <c r="DA37" s="140">
        <f t="shared" si="15"/>
        <v>0</v>
      </c>
      <c r="DB37" s="140">
        <f t="shared" si="15"/>
        <v>0</v>
      </c>
      <c r="DC37" s="140">
        <f t="shared" si="15"/>
        <v>0</v>
      </c>
      <c r="DD37" s="140">
        <f t="shared" si="15"/>
        <v>0</v>
      </c>
      <c r="DE37" s="140">
        <f t="shared" si="15"/>
        <v>0</v>
      </c>
      <c r="DF37" s="140">
        <f t="shared" si="15"/>
        <v>0</v>
      </c>
      <c r="DG37" s="140">
        <f t="shared" si="15"/>
        <v>0</v>
      </c>
      <c r="DH37" s="140">
        <f t="shared" si="15"/>
        <v>0</v>
      </c>
      <c r="DI37" s="140">
        <f t="shared" si="15"/>
        <v>0</v>
      </c>
      <c r="DJ37" s="140">
        <f t="shared" si="15"/>
        <v>0</v>
      </c>
      <c r="DK37" s="140">
        <f t="shared" si="15"/>
        <v>0</v>
      </c>
      <c r="DL37" s="140">
        <f t="shared" si="15"/>
        <v>0</v>
      </c>
      <c r="DM37" s="140">
        <f t="shared" si="15"/>
        <v>0</v>
      </c>
      <c r="DN37" s="140">
        <f t="shared" si="15"/>
        <v>0</v>
      </c>
      <c r="DO37" s="140">
        <f t="shared" si="15"/>
        <v>0</v>
      </c>
      <c r="DP37" s="140">
        <f t="shared" si="15"/>
        <v>0</v>
      </c>
      <c r="DQ37" s="140">
        <f t="shared" si="15"/>
        <v>0</v>
      </c>
      <c r="DR37" s="140">
        <f t="shared" si="15"/>
        <v>0</v>
      </c>
      <c r="DS37" s="140">
        <f t="shared" si="15"/>
        <v>0</v>
      </c>
      <c r="DT37" s="140">
        <f t="shared" si="15"/>
        <v>0</v>
      </c>
      <c r="DU37" s="140">
        <f t="shared" si="15"/>
        <v>0</v>
      </c>
      <c r="DV37" s="140">
        <f t="shared" si="15"/>
        <v>0</v>
      </c>
      <c r="DW37" s="140">
        <f t="shared" si="15"/>
        <v>0</v>
      </c>
      <c r="DX37" s="140">
        <f t="shared" si="15"/>
        <v>0</v>
      </c>
      <c r="DY37" s="140">
        <f t="shared" si="15"/>
        <v>0</v>
      </c>
    </row>
    <row r="38" spans="1:129">
      <c r="C38" s="17" t="str">
        <f>Inputs!C52</f>
        <v>frei</v>
      </c>
      <c r="D38" s="8" t="s">
        <v>215</v>
      </c>
      <c r="E38" s="163">
        <f>Inputs!F52</f>
        <v>0</v>
      </c>
      <c r="F38" s="138">
        <f>Inputs!D52</f>
        <v>1</v>
      </c>
      <c r="I38" s="164">
        <f t="shared" si="3"/>
        <v>0</v>
      </c>
      <c r="J38" s="140">
        <f t="shared" ref="J38:BU38" si="16">$E38*J26</f>
        <v>0</v>
      </c>
      <c r="K38" s="140">
        <f t="shared" si="16"/>
        <v>0</v>
      </c>
      <c r="L38" s="140">
        <f t="shared" si="16"/>
        <v>0</v>
      </c>
      <c r="M38" s="140">
        <f t="shared" si="16"/>
        <v>0</v>
      </c>
      <c r="N38" s="140">
        <f t="shared" si="16"/>
        <v>0</v>
      </c>
      <c r="O38" s="140">
        <f t="shared" si="16"/>
        <v>0</v>
      </c>
      <c r="P38" s="140">
        <f t="shared" si="16"/>
        <v>0</v>
      </c>
      <c r="Q38" s="140">
        <f t="shared" si="16"/>
        <v>0</v>
      </c>
      <c r="R38" s="140">
        <f t="shared" si="16"/>
        <v>0</v>
      </c>
      <c r="S38" s="140">
        <f t="shared" si="16"/>
        <v>0</v>
      </c>
      <c r="T38" s="140">
        <f t="shared" si="16"/>
        <v>0</v>
      </c>
      <c r="U38" s="140">
        <f t="shared" si="16"/>
        <v>0</v>
      </c>
      <c r="V38" s="140">
        <f t="shared" si="16"/>
        <v>0</v>
      </c>
      <c r="W38" s="140">
        <f t="shared" si="16"/>
        <v>0</v>
      </c>
      <c r="X38" s="140">
        <f t="shared" si="16"/>
        <v>0</v>
      </c>
      <c r="Y38" s="140">
        <f t="shared" si="16"/>
        <v>0</v>
      </c>
      <c r="Z38" s="140">
        <f t="shared" si="16"/>
        <v>0</v>
      </c>
      <c r="AA38" s="140">
        <f t="shared" si="16"/>
        <v>0</v>
      </c>
      <c r="AB38" s="140">
        <f t="shared" si="16"/>
        <v>0</v>
      </c>
      <c r="AC38" s="140">
        <f t="shared" si="16"/>
        <v>0</v>
      </c>
      <c r="AD38" s="140">
        <f t="shared" si="16"/>
        <v>0</v>
      </c>
      <c r="AE38" s="140">
        <f t="shared" si="16"/>
        <v>0</v>
      </c>
      <c r="AF38" s="140">
        <f t="shared" si="16"/>
        <v>0</v>
      </c>
      <c r="AG38" s="140">
        <f t="shared" si="16"/>
        <v>0</v>
      </c>
      <c r="AH38" s="140">
        <f t="shared" si="16"/>
        <v>0</v>
      </c>
      <c r="AI38" s="140">
        <f t="shared" si="16"/>
        <v>0</v>
      </c>
      <c r="AJ38" s="140">
        <f t="shared" si="16"/>
        <v>0</v>
      </c>
      <c r="AK38" s="140">
        <f t="shared" si="16"/>
        <v>0</v>
      </c>
      <c r="AL38" s="140">
        <f t="shared" si="16"/>
        <v>0</v>
      </c>
      <c r="AM38" s="140">
        <f t="shared" si="16"/>
        <v>0</v>
      </c>
      <c r="AN38" s="140">
        <f t="shared" si="16"/>
        <v>0</v>
      </c>
      <c r="AO38" s="140">
        <f t="shared" si="16"/>
        <v>0</v>
      </c>
      <c r="AP38" s="140">
        <f t="shared" si="16"/>
        <v>0</v>
      </c>
      <c r="AQ38" s="140">
        <f t="shared" si="16"/>
        <v>0</v>
      </c>
      <c r="AR38" s="140">
        <f t="shared" si="16"/>
        <v>0</v>
      </c>
      <c r="AS38" s="140">
        <f t="shared" si="16"/>
        <v>0</v>
      </c>
      <c r="AT38" s="140">
        <f t="shared" si="16"/>
        <v>0</v>
      </c>
      <c r="AU38" s="140">
        <f t="shared" si="16"/>
        <v>0</v>
      </c>
      <c r="AV38" s="140">
        <f t="shared" si="16"/>
        <v>0</v>
      </c>
      <c r="AW38" s="140">
        <f t="shared" si="16"/>
        <v>0</v>
      </c>
      <c r="AX38" s="140">
        <f t="shared" si="16"/>
        <v>0</v>
      </c>
      <c r="AY38" s="140">
        <f t="shared" si="16"/>
        <v>0</v>
      </c>
      <c r="AZ38" s="140">
        <f t="shared" si="16"/>
        <v>0</v>
      </c>
      <c r="BA38" s="140">
        <f t="shared" si="16"/>
        <v>0</v>
      </c>
      <c r="BB38" s="140">
        <f t="shared" si="16"/>
        <v>0</v>
      </c>
      <c r="BC38" s="140">
        <f t="shared" si="16"/>
        <v>0</v>
      </c>
      <c r="BD38" s="140">
        <f t="shared" si="16"/>
        <v>0</v>
      </c>
      <c r="BE38" s="140">
        <f t="shared" si="16"/>
        <v>0</v>
      </c>
      <c r="BF38" s="140">
        <f t="shared" si="16"/>
        <v>0</v>
      </c>
      <c r="BG38" s="140">
        <f t="shared" si="16"/>
        <v>0</v>
      </c>
      <c r="BH38" s="140">
        <f t="shared" si="16"/>
        <v>0</v>
      </c>
      <c r="BI38" s="140">
        <f t="shared" si="16"/>
        <v>0</v>
      </c>
      <c r="BJ38" s="140">
        <f t="shared" si="16"/>
        <v>0</v>
      </c>
      <c r="BK38" s="140">
        <f t="shared" si="16"/>
        <v>0</v>
      </c>
      <c r="BL38" s="140">
        <f t="shared" si="16"/>
        <v>0</v>
      </c>
      <c r="BM38" s="140">
        <f t="shared" si="16"/>
        <v>0</v>
      </c>
      <c r="BN38" s="140">
        <f t="shared" si="16"/>
        <v>0</v>
      </c>
      <c r="BO38" s="140">
        <f t="shared" si="16"/>
        <v>0</v>
      </c>
      <c r="BP38" s="140">
        <f t="shared" si="16"/>
        <v>0</v>
      </c>
      <c r="BQ38" s="140">
        <f t="shared" si="16"/>
        <v>0</v>
      </c>
      <c r="BR38" s="140">
        <f t="shared" si="16"/>
        <v>0</v>
      </c>
      <c r="BS38" s="140">
        <f t="shared" si="16"/>
        <v>0</v>
      </c>
      <c r="BT38" s="140">
        <f t="shared" si="16"/>
        <v>0</v>
      </c>
      <c r="BU38" s="140">
        <f t="shared" si="16"/>
        <v>0</v>
      </c>
      <c r="BV38" s="140">
        <f t="shared" ref="BV38:DY38" si="17">$E38*BV26</f>
        <v>0</v>
      </c>
      <c r="BW38" s="140">
        <f t="shared" si="17"/>
        <v>0</v>
      </c>
      <c r="BX38" s="140">
        <f t="shared" si="17"/>
        <v>0</v>
      </c>
      <c r="BY38" s="140">
        <f t="shared" si="17"/>
        <v>0</v>
      </c>
      <c r="BZ38" s="140">
        <f t="shared" si="17"/>
        <v>0</v>
      </c>
      <c r="CA38" s="140">
        <f t="shared" si="17"/>
        <v>0</v>
      </c>
      <c r="CB38" s="140">
        <f t="shared" si="17"/>
        <v>0</v>
      </c>
      <c r="CC38" s="140">
        <f t="shared" si="17"/>
        <v>0</v>
      </c>
      <c r="CD38" s="140">
        <f t="shared" si="17"/>
        <v>0</v>
      </c>
      <c r="CE38" s="140">
        <f t="shared" si="17"/>
        <v>0</v>
      </c>
      <c r="CF38" s="140">
        <f t="shared" si="17"/>
        <v>0</v>
      </c>
      <c r="CG38" s="140">
        <f t="shared" si="17"/>
        <v>0</v>
      </c>
      <c r="CH38" s="140">
        <f t="shared" si="17"/>
        <v>0</v>
      </c>
      <c r="CI38" s="140">
        <f t="shared" si="17"/>
        <v>0</v>
      </c>
      <c r="CJ38" s="140">
        <f t="shared" si="17"/>
        <v>0</v>
      </c>
      <c r="CK38" s="140">
        <f t="shared" si="17"/>
        <v>0</v>
      </c>
      <c r="CL38" s="140">
        <f t="shared" si="17"/>
        <v>0</v>
      </c>
      <c r="CM38" s="140">
        <f t="shared" si="17"/>
        <v>0</v>
      </c>
      <c r="CN38" s="140">
        <f t="shared" si="17"/>
        <v>0</v>
      </c>
      <c r="CO38" s="140">
        <f t="shared" si="17"/>
        <v>0</v>
      </c>
      <c r="CP38" s="140">
        <f t="shared" si="17"/>
        <v>0</v>
      </c>
      <c r="CQ38" s="140">
        <f t="shared" si="17"/>
        <v>0</v>
      </c>
      <c r="CR38" s="140">
        <f t="shared" si="17"/>
        <v>0</v>
      </c>
      <c r="CS38" s="140">
        <f t="shared" si="17"/>
        <v>0</v>
      </c>
      <c r="CT38" s="140">
        <f t="shared" si="17"/>
        <v>0</v>
      </c>
      <c r="CU38" s="140">
        <f t="shared" si="17"/>
        <v>0</v>
      </c>
      <c r="CV38" s="140">
        <f t="shared" si="17"/>
        <v>0</v>
      </c>
      <c r="CW38" s="140">
        <f t="shared" si="17"/>
        <v>0</v>
      </c>
      <c r="CX38" s="140">
        <f t="shared" si="17"/>
        <v>0</v>
      </c>
      <c r="CY38" s="140">
        <f t="shared" si="17"/>
        <v>0</v>
      </c>
      <c r="CZ38" s="140">
        <f t="shared" si="17"/>
        <v>0</v>
      </c>
      <c r="DA38" s="140">
        <f t="shared" si="17"/>
        <v>0</v>
      </c>
      <c r="DB38" s="140">
        <f t="shared" si="17"/>
        <v>0</v>
      </c>
      <c r="DC38" s="140">
        <f t="shared" si="17"/>
        <v>0</v>
      </c>
      <c r="DD38" s="140">
        <f t="shared" si="17"/>
        <v>0</v>
      </c>
      <c r="DE38" s="140">
        <f t="shared" si="17"/>
        <v>0</v>
      </c>
      <c r="DF38" s="140">
        <f t="shared" si="17"/>
        <v>0</v>
      </c>
      <c r="DG38" s="140">
        <f t="shared" si="17"/>
        <v>0</v>
      </c>
      <c r="DH38" s="140">
        <f t="shared" si="17"/>
        <v>0</v>
      </c>
      <c r="DI38" s="140">
        <f t="shared" si="17"/>
        <v>0</v>
      </c>
      <c r="DJ38" s="140">
        <f t="shared" si="17"/>
        <v>0</v>
      </c>
      <c r="DK38" s="140">
        <f t="shared" si="17"/>
        <v>0</v>
      </c>
      <c r="DL38" s="140">
        <f t="shared" si="17"/>
        <v>0</v>
      </c>
      <c r="DM38" s="140">
        <f t="shared" si="17"/>
        <v>0</v>
      </c>
      <c r="DN38" s="140">
        <f t="shared" si="17"/>
        <v>0</v>
      </c>
      <c r="DO38" s="140">
        <f t="shared" si="17"/>
        <v>0</v>
      </c>
      <c r="DP38" s="140">
        <f t="shared" si="17"/>
        <v>0</v>
      </c>
      <c r="DQ38" s="140">
        <f t="shared" si="17"/>
        <v>0</v>
      </c>
      <c r="DR38" s="140">
        <f t="shared" si="17"/>
        <v>0</v>
      </c>
      <c r="DS38" s="140">
        <f t="shared" si="17"/>
        <v>0</v>
      </c>
      <c r="DT38" s="140">
        <f t="shared" si="17"/>
        <v>0</v>
      </c>
      <c r="DU38" s="140">
        <f t="shared" si="17"/>
        <v>0</v>
      </c>
      <c r="DV38" s="140">
        <f t="shared" si="17"/>
        <v>0</v>
      </c>
      <c r="DW38" s="140">
        <f t="shared" si="17"/>
        <v>0</v>
      </c>
      <c r="DX38" s="140">
        <f t="shared" si="17"/>
        <v>0</v>
      </c>
      <c r="DY38" s="140">
        <f t="shared" si="17"/>
        <v>0</v>
      </c>
    </row>
    <row r="39" spans="1:129">
      <c r="C39" s="17" t="str">
        <f>Inputs!C53</f>
        <v>frei</v>
      </c>
      <c r="D39" s="8" t="s">
        <v>215</v>
      </c>
      <c r="E39" s="163">
        <f>Inputs!F53</f>
        <v>0</v>
      </c>
      <c r="F39" s="138">
        <f>Inputs!D53</f>
        <v>1</v>
      </c>
      <c r="I39" s="164">
        <f t="shared" si="3"/>
        <v>0</v>
      </c>
      <c r="J39" s="140">
        <f t="shared" ref="J39:BU39" si="18">$E39*J27</f>
        <v>0</v>
      </c>
      <c r="K39" s="140">
        <f t="shared" si="18"/>
        <v>0</v>
      </c>
      <c r="L39" s="140">
        <f t="shared" si="18"/>
        <v>0</v>
      </c>
      <c r="M39" s="140">
        <f t="shared" si="18"/>
        <v>0</v>
      </c>
      <c r="N39" s="140">
        <f t="shared" si="18"/>
        <v>0</v>
      </c>
      <c r="O39" s="140">
        <f t="shared" si="18"/>
        <v>0</v>
      </c>
      <c r="P39" s="140">
        <f t="shared" si="18"/>
        <v>0</v>
      </c>
      <c r="Q39" s="140">
        <f t="shared" si="18"/>
        <v>0</v>
      </c>
      <c r="R39" s="140">
        <f t="shared" si="18"/>
        <v>0</v>
      </c>
      <c r="S39" s="140">
        <f t="shared" si="18"/>
        <v>0</v>
      </c>
      <c r="T39" s="140">
        <f t="shared" si="18"/>
        <v>0</v>
      </c>
      <c r="U39" s="140">
        <f t="shared" si="18"/>
        <v>0</v>
      </c>
      <c r="V39" s="140">
        <f t="shared" si="18"/>
        <v>0</v>
      </c>
      <c r="W39" s="140">
        <f t="shared" si="18"/>
        <v>0</v>
      </c>
      <c r="X39" s="140">
        <f t="shared" si="18"/>
        <v>0</v>
      </c>
      <c r="Y39" s="140">
        <f t="shared" si="18"/>
        <v>0</v>
      </c>
      <c r="Z39" s="140">
        <f t="shared" si="18"/>
        <v>0</v>
      </c>
      <c r="AA39" s="140">
        <f t="shared" si="18"/>
        <v>0</v>
      </c>
      <c r="AB39" s="140">
        <f t="shared" si="18"/>
        <v>0</v>
      </c>
      <c r="AC39" s="140">
        <f t="shared" si="18"/>
        <v>0</v>
      </c>
      <c r="AD39" s="140">
        <f t="shared" si="18"/>
        <v>0</v>
      </c>
      <c r="AE39" s="140">
        <f t="shared" si="18"/>
        <v>0</v>
      </c>
      <c r="AF39" s="140">
        <f t="shared" si="18"/>
        <v>0</v>
      </c>
      <c r="AG39" s="140">
        <f t="shared" si="18"/>
        <v>0</v>
      </c>
      <c r="AH39" s="140">
        <f t="shared" si="18"/>
        <v>0</v>
      </c>
      <c r="AI39" s="140">
        <f t="shared" si="18"/>
        <v>0</v>
      </c>
      <c r="AJ39" s="140">
        <f t="shared" si="18"/>
        <v>0</v>
      </c>
      <c r="AK39" s="140">
        <f t="shared" si="18"/>
        <v>0</v>
      </c>
      <c r="AL39" s="140">
        <f t="shared" si="18"/>
        <v>0</v>
      </c>
      <c r="AM39" s="140">
        <f t="shared" si="18"/>
        <v>0</v>
      </c>
      <c r="AN39" s="140">
        <f t="shared" si="18"/>
        <v>0</v>
      </c>
      <c r="AO39" s="140">
        <f t="shared" si="18"/>
        <v>0</v>
      </c>
      <c r="AP39" s="140">
        <f t="shared" si="18"/>
        <v>0</v>
      </c>
      <c r="AQ39" s="140">
        <f t="shared" si="18"/>
        <v>0</v>
      </c>
      <c r="AR39" s="140">
        <f t="shared" si="18"/>
        <v>0</v>
      </c>
      <c r="AS39" s="140">
        <f t="shared" si="18"/>
        <v>0</v>
      </c>
      <c r="AT39" s="140">
        <f t="shared" si="18"/>
        <v>0</v>
      </c>
      <c r="AU39" s="140">
        <f t="shared" si="18"/>
        <v>0</v>
      </c>
      <c r="AV39" s="140">
        <f t="shared" si="18"/>
        <v>0</v>
      </c>
      <c r="AW39" s="140">
        <f t="shared" si="18"/>
        <v>0</v>
      </c>
      <c r="AX39" s="140">
        <f t="shared" si="18"/>
        <v>0</v>
      </c>
      <c r="AY39" s="140">
        <f t="shared" si="18"/>
        <v>0</v>
      </c>
      <c r="AZ39" s="140">
        <f t="shared" si="18"/>
        <v>0</v>
      </c>
      <c r="BA39" s="140">
        <f t="shared" si="18"/>
        <v>0</v>
      </c>
      <c r="BB39" s="140">
        <f t="shared" si="18"/>
        <v>0</v>
      </c>
      <c r="BC39" s="140">
        <f t="shared" si="18"/>
        <v>0</v>
      </c>
      <c r="BD39" s="140">
        <f t="shared" si="18"/>
        <v>0</v>
      </c>
      <c r="BE39" s="140">
        <f t="shared" si="18"/>
        <v>0</v>
      </c>
      <c r="BF39" s="140">
        <f t="shared" si="18"/>
        <v>0</v>
      </c>
      <c r="BG39" s="140">
        <f t="shared" si="18"/>
        <v>0</v>
      </c>
      <c r="BH39" s="140">
        <f t="shared" si="18"/>
        <v>0</v>
      </c>
      <c r="BI39" s="140">
        <f t="shared" si="18"/>
        <v>0</v>
      </c>
      <c r="BJ39" s="140">
        <f t="shared" si="18"/>
        <v>0</v>
      </c>
      <c r="BK39" s="140">
        <f t="shared" si="18"/>
        <v>0</v>
      </c>
      <c r="BL39" s="140">
        <f t="shared" si="18"/>
        <v>0</v>
      </c>
      <c r="BM39" s="140">
        <f t="shared" si="18"/>
        <v>0</v>
      </c>
      <c r="BN39" s="140">
        <f t="shared" si="18"/>
        <v>0</v>
      </c>
      <c r="BO39" s="140">
        <f t="shared" si="18"/>
        <v>0</v>
      </c>
      <c r="BP39" s="140">
        <f t="shared" si="18"/>
        <v>0</v>
      </c>
      <c r="BQ39" s="140">
        <f t="shared" si="18"/>
        <v>0</v>
      </c>
      <c r="BR39" s="140">
        <f t="shared" si="18"/>
        <v>0</v>
      </c>
      <c r="BS39" s="140">
        <f t="shared" si="18"/>
        <v>0</v>
      </c>
      <c r="BT39" s="140">
        <f t="shared" si="18"/>
        <v>0</v>
      </c>
      <c r="BU39" s="140">
        <f t="shared" si="18"/>
        <v>0</v>
      </c>
      <c r="BV39" s="140">
        <f t="shared" ref="BV39:DY39" si="19">$E39*BV27</f>
        <v>0</v>
      </c>
      <c r="BW39" s="140">
        <f t="shared" si="19"/>
        <v>0</v>
      </c>
      <c r="BX39" s="140">
        <f t="shared" si="19"/>
        <v>0</v>
      </c>
      <c r="BY39" s="140">
        <f t="shared" si="19"/>
        <v>0</v>
      </c>
      <c r="BZ39" s="140">
        <f t="shared" si="19"/>
        <v>0</v>
      </c>
      <c r="CA39" s="140">
        <f t="shared" si="19"/>
        <v>0</v>
      </c>
      <c r="CB39" s="140">
        <f t="shared" si="19"/>
        <v>0</v>
      </c>
      <c r="CC39" s="140">
        <f t="shared" si="19"/>
        <v>0</v>
      </c>
      <c r="CD39" s="140">
        <f t="shared" si="19"/>
        <v>0</v>
      </c>
      <c r="CE39" s="140">
        <f t="shared" si="19"/>
        <v>0</v>
      </c>
      <c r="CF39" s="140">
        <f t="shared" si="19"/>
        <v>0</v>
      </c>
      <c r="CG39" s="140">
        <f t="shared" si="19"/>
        <v>0</v>
      </c>
      <c r="CH39" s="140">
        <f t="shared" si="19"/>
        <v>0</v>
      </c>
      <c r="CI39" s="140">
        <f t="shared" si="19"/>
        <v>0</v>
      </c>
      <c r="CJ39" s="140">
        <f t="shared" si="19"/>
        <v>0</v>
      </c>
      <c r="CK39" s="140">
        <f t="shared" si="19"/>
        <v>0</v>
      </c>
      <c r="CL39" s="140">
        <f t="shared" si="19"/>
        <v>0</v>
      </c>
      <c r="CM39" s="140">
        <f t="shared" si="19"/>
        <v>0</v>
      </c>
      <c r="CN39" s="140">
        <f t="shared" si="19"/>
        <v>0</v>
      </c>
      <c r="CO39" s="140">
        <f t="shared" si="19"/>
        <v>0</v>
      </c>
      <c r="CP39" s="140">
        <f t="shared" si="19"/>
        <v>0</v>
      </c>
      <c r="CQ39" s="140">
        <f t="shared" si="19"/>
        <v>0</v>
      </c>
      <c r="CR39" s="140">
        <f t="shared" si="19"/>
        <v>0</v>
      </c>
      <c r="CS39" s="140">
        <f t="shared" si="19"/>
        <v>0</v>
      </c>
      <c r="CT39" s="140">
        <f t="shared" si="19"/>
        <v>0</v>
      </c>
      <c r="CU39" s="140">
        <f t="shared" si="19"/>
        <v>0</v>
      </c>
      <c r="CV39" s="140">
        <f t="shared" si="19"/>
        <v>0</v>
      </c>
      <c r="CW39" s="140">
        <f t="shared" si="19"/>
        <v>0</v>
      </c>
      <c r="CX39" s="140">
        <f t="shared" si="19"/>
        <v>0</v>
      </c>
      <c r="CY39" s="140">
        <f t="shared" si="19"/>
        <v>0</v>
      </c>
      <c r="CZ39" s="140">
        <f t="shared" si="19"/>
        <v>0</v>
      </c>
      <c r="DA39" s="140">
        <f t="shared" si="19"/>
        <v>0</v>
      </c>
      <c r="DB39" s="140">
        <f t="shared" si="19"/>
        <v>0</v>
      </c>
      <c r="DC39" s="140">
        <f t="shared" si="19"/>
        <v>0</v>
      </c>
      <c r="DD39" s="140">
        <f t="shared" si="19"/>
        <v>0</v>
      </c>
      <c r="DE39" s="140">
        <f t="shared" si="19"/>
        <v>0</v>
      </c>
      <c r="DF39" s="140">
        <f t="shared" si="19"/>
        <v>0</v>
      </c>
      <c r="DG39" s="140">
        <f t="shared" si="19"/>
        <v>0</v>
      </c>
      <c r="DH39" s="140">
        <f t="shared" si="19"/>
        <v>0</v>
      </c>
      <c r="DI39" s="140">
        <f t="shared" si="19"/>
        <v>0</v>
      </c>
      <c r="DJ39" s="140">
        <f t="shared" si="19"/>
        <v>0</v>
      </c>
      <c r="DK39" s="140">
        <f t="shared" si="19"/>
        <v>0</v>
      </c>
      <c r="DL39" s="140">
        <f t="shared" si="19"/>
        <v>0</v>
      </c>
      <c r="DM39" s="140">
        <f t="shared" si="19"/>
        <v>0</v>
      </c>
      <c r="DN39" s="140">
        <f t="shared" si="19"/>
        <v>0</v>
      </c>
      <c r="DO39" s="140">
        <f t="shared" si="19"/>
        <v>0</v>
      </c>
      <c r="DP39" s="140">
        <f t="shared" si="19"/>
        <v>0</v>
      </c>
      <c r="DQ39" s="140">
        <f t="shared" si="19"/>
        <v>0</v>
      </c>
      <c r="DR39" s="140">
        <f t="shared" si="19"/>
        <v>0</v>
      </c>
      <c r="DS39" s="140">
        <f t="shared" si="19"/>
        <v>0</v>
      </c>
      <c r="DT39" s="140">
        <f t="shared" si="19"/>
        <v>0</v>
      </c>
      <c r="DU39" s="140">
        <f t="shared" si="19"/>
        <v>0</v>
      </c>
      <c r="DV39" s="140">
        <f t="shared" si="19"/>
        <v>0</v>
      </c>
      <c r="DW39" s="140">
        <f t="shared" si="19"/>
        <v>0</v>
      </c>
      <c r="DX39" s="140">
        <f t="shared" si="19"/>
        <v>0</v>
      </c>
      <c r="DY39" s="140">
        <f t="shared" si="19"/>
        <v>0</v>
      </c>
    </row>
    <row r="40" spans="1:129">
      <c r="C40" s="17" t="str">
        <f>Inputs!C54</f>
        <v>frei</v>
      </c>
      <c r="D40" s="8" t="s">
        <v>215</v>
      </c>
      <c r="E40" s="163">
        <f>Inputs!F54</f>
        <v>0</v>
      </c>
      <c r="F40" s="138">
        <f>Inputs!D54</f>
        <v>1</v>
      </c>
      <c r="I40" s="164">
        <f t="shared" si="3"/>
        <v>0</v>
      </c>
      <c r="J40" s="140">
        <f t="shared" ref="J40:BU40" si="20">$E40*J28</f>
        <v>0</v>
      </c>
      <c r="K40" s="140">
        <f t="shared" si="20"/>
        <v>0</v>
      </c>
      <c r="L40" s="140">
        <f t="shared" si="20"/>
        <v>0</v>
      </c>
      <c r="M40" s="140">
        <f t="shared" si="20"/>
        <v>0</v>
      </c>
      <c r="N40" s="140">
        <f t="shared" si="20"/>
        <v>0</v>
      </c>
      <c r="O40" s="140">
        <f t="shared" si="20"/>
        <v>0</v>
      </c>
      <c r="P40" s="140">
        <f t="shared" si="20"/>
        <v>0</v>
      </c>
      <c r="Q40" s="140">
        <f t="shared" si="20"/>
        <v>0</v>
      </c>
      <c r="R40" s="140">
        <f t="shared" si="20"/>
        <v>0</v>
      </c>
      <c r="S40" s="140">
        <f t="shared" si="20"/>
        <v>0</v>
      </c>
      <c r="T40" s="140">
        <f t="shared" si="20"/>
        <v>0</v>
      </c>
      <c r="U40" s="140">
        <f t="shared" si="20"/>
        <v>0</v>
      </c>
      <c r="V40" s="140">
        <f t="shared" si="20"/>
        <v>0</v>
      </c>
      <c r="W40" s="140">
        <f t="shared" si="20"/>
        <v>0</v>
      </c>
      <c r="X40" s="140">
        <f t="shared" si="20"/>
        <v>0</v>
      </c>
      <c r="Y40" s="140">
        <f t="shared" si="20"/>
        <v>0</v>
      </c>
      <c r="Z40" s="140">
        <f t="shared" si="20"/>
        <v>0</v>
      </c>
      <c r="AA40" s="140">
        <f t="shared" si="20"/>
        <v>0</v>
      </c>
      <c r="AB40" s="140">
        <f t="shared" si="20"/>
        <v>0</v>
      </c>
      <c r="AC40" s="140">
        <f t="shared" si="20"/>
        <v>0</v>
      </c>
      <c r="AD40" s="140">
        <f t="shared" si="20"/>
        <v>0</v>
      </c>
      <c r="AE40" s="140">
        <f t="shared" si="20"/>
        <v>0</v>
      </c>
      <c r="AF40" s="140">
        <f t="shared" si="20"/>
        <v>0</v>
      </c>
      <c r="AG40" s="140">
        <f t="shared" si="20"/>
        <v>0</v>
      </c>
      <c r="AH40" s="140">
        <f t="shared" si="20"/>
        <v>0</v>
      </c>
      <c r="AI40" s="140">
        <f t="shared" si="20"/>
        <v>0</v>
      </c>
      <c r="AJ40" s="140">
        <f t="shared" si="20"/>
        <v>0</v>
      </c>
      <c r="AK40" s="140">
        <f t="shared" si="20"/>
        <v>0</v>
      </c>
      <c r="AL40" s="140">
        <f t="shared" si="20"/>
        <v>0</v>
      </c>
      <c r="AM40" s="140">
        <f t="shared" si="20"/>
        <v>0</v>
      </c>
      <c r="AN40" s="140">
        <f t="shared" si="20"/>
        <v>0</v>
      </c>
      <c r="AO40" s="140">
        <f t="shared" si="20"/>
        <v>0</v>
      </c>
      <c r="AP40" s="140">
        <f t="shared" si="20"/>
        <v>0</v>
      </c>
      <c r="AQ40" s="140">
        <f t="shared" si="20"/>
        <v>0</v>
      </c>
      <c r="AR40" s="140">
        <f t="shared" si="20"/>
        <v>0</v>
      </c>
      <c r="AS40" s="140">
        <f t="shared" si="20"/>
        <v>0</v>
      </c>
      <c r="AT40" s="140">
        <f t="shared" si="20"/>
        <v>0</v>
      </c>
      <c r="AU40" s="140">
        <f t="shared" si="20"/>
        <v>0</v>
      </c>
      <c r="AV40" s="140">
        <f t="shared" si="20"/>
        <v>0</v>
      </c>
      <c r="AW40" s="140">
        <f t="shared" si="20"/>
        <v>0</v>
      </c>
      <c r="AX40" s="140">
        <f t="shared" si="20"/>
        <v>0</v>
      </c>
      <c r="AY40" s="140">
        <f t="shared" si="20"/>
        <v>0</v>
      </c>
      <c r="AZ40" s="140">
        <f t="shared" si="20"/>
        <v>0</v>
      </c>
      <c r="BA40" s="140">
        <f t="shared" si="20"/>
        <v>0</v>
      </c>
      <c r="BB40" s="140">
        <f t="shared" si="20"/>
        <v>0</v>
      </c>
      <c r="BC40" s="140">
        <f t="shared" si="20"/>
        <v>0</v>
      </c>
      <c r="BD40" s="140">
        <f t="shared" si="20"/>
        <v>0</v>
      </c>
      <c r="BE40" s="140">
        <f t="shared" si="20"/>
        <v>0</v>
      </c>
      <c r="BF40" s="140">
        <f t="shared" si="20"/>
        <v>0</v>
      </c>
      <c r="BG40" s="140">
        <f t="shared" si="20"/>
        <v>0</v>
      </c>
      <c r="BH40" s="140">
        <f t="shared" si="20"/>
        <v>0</v>
      </c>
      <c r="BI40" s="140">
        <f t="shared" si="20"/>
        <v>0</v>
      </c>
      <c r="BJ40" s="140">
        <f t="shared" si="20"/>
        <v>0</v>
      </c>
      <c r="BK40" s="140">
        <f t="shared" si="20"/>
        <v>0</v>
      </c>
      <c r="BL40" s="140">
        <f t="shared" si="20"/>
        <v>0</v>
      </c>
      <c r="BM40" s="140">
        <f t="shared" si="20"/>
        <v>0</v>
      </c>
      <c r="BN40" s="140">
        <f t="shared" si="20"/>
        <v>0</v>
      </c>
      <c r="BO40" s="140">
        <f t="shared" si="20"/>
        <v>0</v>
      </c>
      <c r="BP40" s="140">
        <f t="shared" si="20"/>
        <v>0</v>
      </c>
      <c r="BQ40" s="140">
        <f t="shared" si="20"/>
        <v>0</v>
      </c>
      <c r="BR40" s="140">
        <f t="shared" si="20"/>
        <v>0</v>
      </c>
      <c r="BS40" s="140">
        <f t="shared" si="20"/>
        <v>0</v>
      </c>
      <c r="BT40" s="140">
        <f t="shared" si="20"/>
        <v>0</v>
      </c>
      <c r="BU40" s="140">
        <f t="shared" si="20"/>
        <v>0</v>
      </c>
      <c r="BV40" s="140">
        <f t="shared" ref="BV40:DY40" si="21">$E40*BV28</f>
        <v>0</v>
      </c>
      <c r="BW40" s="140">
        <f t="shared" si="21"/>
        <v>0</v>
      </c>
      <c r="BX40" s="140">
        <f t="shared" si="21"/>
        <v>0</v>
      </c>
      <c r="BY40" s="140">
        <f t="shared" si="21"/>
        <v>0</v>
      </c>
      <c r="BZ40" s="140">
        <f t="shared" si="21"/>
        <v>0</v>
      </c>
      <c r="CA40" s="140">
        <f t="shared" si="21"/>
        <v>0</v>
      </c>
      <c r="CB40" s="140">
        <f t="shared" si="21"/>
        <v>0</v>
      </c>
      <c r="CC40" s="140">
        <f t="shared" si="21"/>
        <v>0</v>
      </c>
      <c r="CD40" s="140">
        <f t="shared" si="21"/>
        <v>0</v>
      </c>
      <c r="CE40" s="140">
        <f t="shared" si="21"/>
        <v>0</v>
      </c>
      <c r="CF40" s="140">
        <f t="shared" si="21"/>
        <v>0</v>
      </c>
      <c r="CG40" s="140">
        <f t="shared" si="21"/>
        <v>0</v>
      </c>
      <c r="CH40" s="140">
        <f t="shared" si="21"/>
        <v>0</v>
      </c>
      <c r="CI40" s="140">
        <f t="shared" si="21"/>
        <v>0</v>
      </c>
      <c r="CJ40" s="140">
        <f t="shared" si="21"/>
        <v>0</v>
      </c>
      <c r="CK40" s="140">
        <f t="shared" si="21"/>
        <v>0</v>
      </c>
      <c r="CL40" s="140">
        <f t="shared" si="21"/>
        <v>0</v>
      </c>
      <c r="CM40" s="140">
        <f t="shared" si="21"/>
        <v>0</v>
      </c>
      <c r="CN40" s="140">
        <f t="shared" si="21"/>
        <v>0</v>
      </c>
      <c r="CO40" s="140">
        <f t="shared" si="21"/>
        <v>0</v>
      </c>
      <c r="CP40" s="140">
        <f t="shared" si="21"/>
        <v>0</v>
      </c>
      <c r="CQ40" s="140">
        <f t="shared" si="21"/>
        <v>0</v>
      </c>
      <c r="CR40" s="140">
        <f t="shared" si="21"/>
        <v>0</v>
      </c>
      <c r="CS40" s="140">
        <f t="shared" si="21"/>
        <v>0</v>
      </c>
      <c r="CT40" s="140">
        <f t="shared" si="21"/>
        <v>0</v>
      </c>
      <c r="CU40" s="140">
        <f t="shared" si="21"/>
        <v>0</v>
      </c>
      <c r="CV40" s="140">
        <f t="shared" si="21"/>
        <v>0</v>
      </c>
      <c r="CW40" s="140">
        <f t="shared" si="21"/>
        <v>0</v>
      </c>
      <c r="CX40" s="140">
        <f t="shared" si="21"/>
        <v>0</v>
      </c>
      <c r="CY40" s="140">
        <f t="shared" si="21"/>
        <v>0</v>
      </c>
      <c r="CZ40" s="140">
        <f t="shared" si="21"/>
        <v>0</v>
      </c>
      <c r="DA40" s="140">
        <f t="shared" si="21"/>
        <v>0</v>
      </c>
      <c r="DB40" s="140">
        <f t="shared" si="21"/>
        <v>0</v>
      </c>
      <c r="DC40" s="140">
        <f t="shared" si="21"/>
        <v>0</v>
      </c>
      <c r="DD40" s="140">
        <f t="shared" si="21"/>
        <v>0</v>
      </c>
      <c r="DE40" s="140">
        <f t="shared" si="21"/>
        <v>0</v>
      </c>
      <c r="DF40" s="140">
        <f t="shared" si="21"/>
        <v>0</v>
      </c>
      <c r="DG40" s="140">
        <f t="shared" si="21"/>
        <v>0</v>
      </c>
      <c r="DH40" s="140">
        <f t="shared" si="21"/>
        <v>0</v>
      </c>
      <c r="DI40" s="140">
        <f t="shared" si="21"/>
        <v>0</v>
      </c>
      <c r="DJ40" s="140">
        <f t="shared" si="21"/>
        <v>0</v>
      </c>
      <c r="DK40" s="140">
        <f t="shared" si="21"/>
        <v>0</v>
      </c>
      <c r="DL40" s="140">
        <f t="shared" si="21"/>
        <v>0</v>
      </c>
      <c r="DM40" s="140">
        <f t="shared" si="21"/>
        <v>0</v>
      </c>
      <c r="DN40" s="140">
        <f t="shared" si="21"/>
        <v>0</v>
      </c>
      <c r="DO40" s="140">
        <f t="shared" si="21"/>
        <v>0</v>
      </c>
      <c r="DP40" s="140">
        <f t="shared" si="21"/>
        <v>0</v>
      </c>
      <c r="DQ40" s="140">
        <f t="shared" si="21"/>
        <v>0</v>
      </c>
      <c r="DR40" s="140">
        <f t="shared" si="21"/>
        <v>0</v>
      </c>
      <c r="DS40" s="140">
        <f t="shared" si="21"/>
        <v>0</v>
      </c>
      <c r="DT40" s="140">
        <f t="shared" si="21"/>
        <v>0</v>
      </c>
      <c r="DU40" s="140">
        <f t="shared" si="21"/>
        <v>0</v>
      </c>
      <c r="DV40" s="140">
        <f t="shared" si="21"/>
        <v>0</v>
      </c>
      <c r="DW40" s="140">
        <f t="shared" si="21"/>
        <v>0</v>
      </c>
      <c r="DX40" s="140">
        <f t="shared" si="21"/>
        <v>0</v>
      </c>
      <c r="DY40" s="140">
        <f t="shared" si="21"/>
        <v>0</v>
      </c>
    </row>
    <row r="41" spans="1:129">
      <c r="C41" s="156" t="s">
        <v>216</v>
      </c>
      <c r="E41" s="157">
        <f>SUM(E31:E40)</f>
        <v>4590</v>
      </c>
      <c r="I41" s="164">
        <f t="shared" si="3"/>
        <v>4590</v>
      </c>
      <c r="J41" s="165">
        <f>SUM(J31:J40)</f>
        <v>1341</v>
      </c>
      <c r="K41" s="165">
        <f t="shared" ref="K41:BV41" si="22">SUM(K31:K40)</f>
        <v>891</v>
      </c>
      <c r="L41" s="165">
        <f t="shared" si="22"/>
        <v>680</v>
      </c>
      <c r="M41" s="165">
        <f t="shared" si="22"/>
        <v>866.5</v>
      </c>
      <c r="N41" s="165">
        <f t="shared" si="22"/>
        <v>571.5</v>
      </c>
      <c r="O41" s="165">
        <f t="shared" si="22"/>
        <v>240</v>
      </c>
      <c r="P41" s="165">
        <f t="shared" si="22"/>
        <v>0</v>
      </c>
      <c r="Q41" s="165">
        <f t="shared" si="22"/>
        <v>0</v>
      </c>
      <c r="R41" s="165">
        <f t="shared" si="22"/>
        <v>0</v>
      </c>
      <c r="S41" s="165">
        <f t="shared" si="22"/>
        <v>0</v>
      </c>
      <c r="T41" s="165">
        <f t="shared" si="22"/>
        <v>0</v>
      </c>
      <c r="U41" s="165">
        <f t="shared" si="22"/>
        <v>0</v>
      </c>
      <c r="V41" s="165">
        <f t="shared" si="22"/>
        <v>0</v>
      </c>
      <c r="W41" s="165">
        <f t="shared" si="22"/>
        <v>0</v>
      </c>
      <c r="X41" s="165">
        <f t="shared" si="22"/>
        <v>0</v>
      </c>
      <c r="Y41" s="165">
        <f t="shared" si="22"/>
        <v>0</v>
      </c>
      <c r="Z41" s="165">
        <f t="shared" si="22"/>
        <v>0</v>
      </c>
      <c r="AA41" s="165">
        <f t="shared" si="22"/>
        <v>0</v>
      </c>
      <c r="AB41" s="165">
        <f t="shared" si="22"/>
        <v>0</v>
      </c>
      <c r="AC41" s="165">
        <f t="shared" si="22"/>
        <v>0</v>
      </c>
      <c r="AD41" s="165">
        <f t="shared" si="22"/>
        <v>0</v>
      </c>
      <c r="AE41" s="165">
        <f t="shared" si="22"/>
        <v>0</v>
      </c>
      <c r="AF41" s="165">
        <f t="shared" si="22"/>
        <v>0</v>
      </c>
      <c r="AG41" s="165">
        <f t="shared" si="22"/>
        <v>0</v>
      </c>
      <c r="AH41" s="165">
        <f t="shared" si="22"/>
        <v>0</v>
      </c>
      <c r="AI41" s="165">
        <f t="shared" si="22"/>
        <v>0</v>
      </c>
      <c r="AJ41" s="165">
        <f t="shared" si="22"/>
        <v>0</v>
      </c>
      <c r="AK41" s="165">
        <f t="shared" si="22"/>
        <v>0</v>
      </c>
      <c r="AL41" s="165">
        <f t="shared" si="22"/>
        <v>0</v>
      </c>
      <c r="AM41" s="165">
        <f t="shared" si="22"/>
        <v>0</v>
      </c>
      <c r="AN41" s="165">
        <f t="shared" si="22"/>
        <v>0</v>
      </c>
      <c r="AO41" s="165">
        <f t="shared" si="22"/>
        <v>0</v>
      </c>
      <c r="AP41" s="165">
        <f t="shared" si="22"/>
        <v>0</v>
      </c>
      <c r="AQ41" s="165">
        <f t="shared" si="22"/>
        <v>0</v>
      </c>
      <c r="AR41" s="165">
        <f t="shared" si="22"/>
        <v>0</v>
      </c>
      <c r="AS41" s="165">
        <f t="shared" si="22"/>
        <v>0</v>
      </c>
      <c r="AT41" s="165">
        <f t="shared" si="22"/>
        <v>0</v>
      </c>
      <c r="AU41" s="165">
        <f t="shared" si="22"/>
        <v>0</v>
      </c>
      <c r="AV41" s="165">
        <f t="shared" si="22"/>
        <v>0</v>
      </c>
      <c r="AW41" s="165">
        <f t="shared" si="22"/>
        <v>0</v>
      </c>
      <c r="AX41" s="165">
        <f t="shared" si="22"/>
        <v>0</v>
      </c>
      <c r="AY41" s="165">
        <f t="shared" si="22"/>
        <v>0</v>
      </c>
      <c r="AZ41" s="165">
        <f t="shared" si="22"/>
        <v>0</v>
      </c>
      <c r="BA41" s="165">
        <f t="shared" si="22"/>
        <v>0</v>
      </c>
      <c r="BB41" s="165">
        <f t="shared" si="22"/>
        <v>0</v>
      </c>
      <c r="BC41" s="165">
        <f t="shared" si="22"/>
        <v>0</v>
      </c>
      <c r="BD41" s="165">
        <f t="shared" si="22"/>
        <v>0</v>
      </c>
      <c r="BE41" s="165">
        <f t="shared" si="22"/>
        <v>0</v>
      </c>
      <c r="BF41" s="165">
        <f t="shared" si="22"/>
        <v>0</v>
      </c>
      <c r="BG41" s="165">
        <f t="shared" si="22"/>
        <v>0</v>
      </c>
      <c r="BH41" s="165">
        <f t="shared" si="22"/>
        <v>0</v>
      </c>
      <c r="BI41" s="165">
        <f t="shared" si="22"/>
        <v>0</v>
      </c>
      <c r="BJ41" s="165">
        <f t="shared" si="22"/>
        <v>0</v>
      </c>
      <c r="BK41" s="165">
        <f t="shared" si="22"/>
        <v>0</v>
      </c>
      <c r="BL41" s="165">
        <f t="shared" si="22"/>
        <v>0</v>
      </c>
      <c r="BM41" s="165">
        <f t="shared" si="22"/>
        <v>0</v>
      </c>
      <c r="BN41" s="165">
        <f t="shared" si="22"/>
        <v>0</v>
      </c>
      <c r="BO41" s="165">
        <f t="shared" si="22"/>
        <v>0</v>
      </c>
      <c r="BP41" s="165">
        <f t="shared" si="22"/>
        <v>0</v>
      </c>
      <c r="BQ41" s="165">
        <f t="shared" si="22"/>
        <v>0</v>
      </c>
      <c r="BR41" s="165">
        <f t="shared" si="22"/>
        <v>0</v>
      </c>
      <c r="BS41" s="165">
        <f t="shared" si="22"/>
        <v>0</v>
      </c>
      <c r="BT41" s="165">
        <f t="shared" si="22"/>
        <v>0</v>
      </c>
      <c r="BU41" s="165">
        <f t="shared" si="22"/>
        <v>0</v>
      </c>
      <c r="BV41" s="165">
        <f t="shared" si="22"/>
        <v>0</v>
      </c>
      <c r="BW41" s="165">
        <f t="shared" ref="BW41:DY41" si="23">SUM(BW31:BW40)</f>
        <v>0</v>
      </c>
      <c r="BX41" s="165">
        <f t="shared" si="23"/>
        <v>0</v>
      </c>
      <c r="BY41" s="165">
        <f t="shared" si="23"/>
        <v>0</v>
      </c>
      <c r="BZ41" s="165">
        <f t="shared" si="23"/>
        <v>0</v>
      </c>
      <c r="CA41" s="165">
        <f t="shared" si="23"/>
        <v>0</v>
      </c>
      <c r="CB41" s="165">
        <f t="shared" si="23"/>
        <v>0</v>
      </c>
      <c r="CC41" s="165">
        <f t="shared" si="23"/>
        <v>0</v>
      </c>
      <c r="CD41" s="165">
        <f t="shared" si="23"/>
        <v>0</v>
      </c>
      <c r="CE41" s="165">
        <f t="shared" si="23"/>
        <v>0</v>
      </c>
      <c r="CF41" s="165">
        <f t="shared" si="23"/>
        <v>0</v>
      </c>
      <c r="CG41" s="165">
        <f t="shared" si="23"/>
        <v>0</v>
      </c>
      <c r="CH41" s="165">
        <f t="shared" si="23"/>
        <v>0</v>
      </c>
      <c r="CI41" s="165">
        <f t="shared" si="23"/>
        <v>0</v>
      </c>
      <c r="CJ41" s="165">
        <f t="shared" si="23"/>
        <v>0</v>
      </c>
      <c r="CK41" s="165">
        <f t="shared" si="23"/>
        <v>0</v>
      </c>
      <c r="CL41" s="165">
        <f t="shared" si="23"/>
        <v>0</v>
      </c>
      <c r="CM41" s="165">
        <f t="shared" si="23"/>
        <v>0</v>
      </c>
      <c r="CN41" s="165">
        <f t="shared" si="23"/>
        <v>0</v>
      </c>
      <c r="CO41" s="165">
        <f t="shared" si="23"/>
        <v>0</v>
      </c>
      <c r="CP41" s="165">
        <f t="shared" si="23"/>
        <v>0</v>
      </c>
      <c r="CQ41" s="165">
        <f t="shared" si="23"/>
        <v>0</v>
      </c>
      <c r="CR41" s="165">
        <f t="shared" si="23"/>
        <v>0</v>
      </c>
      <c r="CS41" s="165">
        <f t="shared" si="23"/>
        <v>0</v>
      </c>
      <c r="CT41" s="165">
        <f t="shared" si="23"/>
        <v>0</v>
      </c>
      <c r="CU41" s="165">
        <f t="shared" si="23"/>
        <v>0</v>
      </c>
      <c r="CV41" s="165">
        <f t="shared" si="23"/>
        <v>0</v>
      </c>
      <c r="CW41" s="165">
        <f t="shared" si="23"/>
        <v>0</v>
      </c>
      <c r="CX41" s="165">
        <f t="shared" si="23"/>
        <v>0</v>
      </c>
      <c r="CY41" s="165">
        <f t="shared" si="23"/>
        <v>0</v>
      </c>
      <c r="CZ41" s="165">
        <f t="shared" si="23"/>
        <v>0</v>
      </c>
      <c r="DA41" s="165">
        <f t="shared" si="23"/>
        <v>0</v>
      </c>
      <c r="DB41" s="165">
        <f t="shared" si="23"/>
        <v>0</v>
      </c>
      <c r="DC41" s="165">
        <f t="shared" si="23"/>
        <v>0</v>
      </c>
      <c r="DD41" s="165">
        <f t="shared" si="23"/>
        <v>0</v>
      </c>
      <c r="DE41" s="165">
        <f t="shared" si="23"/>
        <v>0</v>
      </c>
      <c r="DF41" s="165">
        <f t="shared" si="23"/>
        <v>0</v>
      </c>
      <c r="DG41" s="165">
        <f t="shared" si="23"/>
        <v>0</v>
      </c>
      <c r="DH41" s="165">
        <f t="shared" si="23"/>
        <v>0</v>
      </c>
      <c r="DI41" s="165">
        <f t="shared" si="23"/>
        <v>0</v>
      </c>
      <c r="DJ41" s="165">
        <f t="shared" si="23"/>
        <v>0</v>
      </c>
      <c r="DK41" s="165">
        <f t="shared" si="23"/>
        <v>0</v>
      </c>
      <c r="DL41" s="165">
        <f t="shared" si="23"/>
        <v>0</v>
      </c>
      <c r="DM41" s="165">
        <f t="shared" si="23"/>
        <v>0</v>
      </c>
      <c r="DN41" s="165">
        <f t="shared" si="23"/>
        <v>0</v>
      </c>
      <c r="DO41" s="165">
        <f t="shared" si="23"/>
        <v>0</v>
      </c>
      <c r="DP41" s="165">
        <f t="shared" si="23"/>
        <v>0</v>
      </c>
      <c r="DQ41" s="165">
        <f t="shared" si="23"/>
        <v>0</v>
      </c>
      <c r="DR41" s="165">
        <f t="shared" si="23"/>
        <v>0</v>
      </c>
      <c r="DS41" s="165">
        <f t="shared" si="23"/>
        <v>0</v>
      </c>
      <c r="DT41" s="165">
        <f t="shared" si="23"/>
        <v>0</v>
      </c>
      <c r="DU41" s="165">
        <f t="shared" si="23"/>
        <v>0</v>
      </c>
      <c r="DV41" s="165">
        <f t="shared" si="23"/>
        <v>0</v>
      </c>
      <c r="DW41" s="165">
        <f t="shared" si="23"/>
        <v>0</v>
      </c>
      <c r="DX41" s="165">
        <f t="shared" si="23"/>
        <v>0</v>
      </c>
      <c r="DY41" s="165">
        <f t="shared" si="23"/>
        <v>0</v>
      </c>
    </row>
    <row r="43" spans="1:129">
      <c r="I43" s="191"/>
    </row>
    <row r="44" spans="1:129" ht="24" thickBot="1">
      <c r="A44" s="1"/>
      <c r="B44" s="1"/>
      <c r="C44" s="1" t="s">
        <v>250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row>
    <row r="45" spans="1:129" ht="20.25">
      <c r="C45" s="2" t="s">
        <v>251</v>
      </c>
    </row>
    <row r="46" spans="1:129">
      <c r="C46" s="146" t="s">
        <v>252</v>
      </c>
      <c r="D46" s="8" t="s">
        <v>215</v>
      </c>
      <c r="I46" s="164">
        <f t="shared" ref="I46" si="24">SUM(J46:DY46)</f>
        <v>4590</v>
      </c>
      <c r="J46" s="140">
        <f>J41</f>
        <v>1341</v>
      </c>
      <c r="K46" s="140">
        <f t="shared" ref="K46:BV46" si="25">K41</f>
        <v>891</v>
      </c>
      <c r="L46" s="140">
        <f t="shared" si="25"/>
        <v>680</v>
      </c>
      <c r="M46" s="140">
        <f t="shared" si="25"/>
        <v>866.5</v>
      </c>
      <c r="N46" s="140">
        <f t="shared" si="25"/>
        <v>571.5</v>
      </c>
      <c r="O46" s="140">
        <f t="shared" si="25"/>
        <v>240</v>
      </c>
      <c r="P46" s="140">
        <f t="shared" si="25"/>
        <v>0</v>
      </c>
      <c r="Q46" s="140">
        <f t="shared" si="25"/>
        <v>0</v>
      </c>
      <c r="R46" s="140">
        <f t="shared" si="25"/>
        <v>0</v>
      </c>
      <c r="S46" s="140">
        <f t="shared" si="25"/>
        <v>0</v>
      </c>
      <c r="T46" s="140">
        <f t="shared" si="25"/>
        <v>0</v>
      </c>
      <c r="U46" s="140">
        <f t="shared" si="25"/>
        <v>0</v>
      </c>
      <c r="V46" s="140">
        <f t="shared" si="25"/>
        <v>0</v>
      </c>
      <c r="W46" s="140">
        <f t="shared" si="25"/>
        <v>0</v>
      </c>
      <c r="X46" s="140">
        <f t="shared" si="25"/>
        <v>0</v>
      </c>
      <c r="Y46" s="140">
        <f t="shared" si="25"/>
        <v>0</v>
      </c>
      <c r="Z46" s="140">
        <f t="shared" si="25"/>
        <v>0</v>
      </c>
      <c r="AA46" s="140">
        <f t="shared" si="25"/>
        <v>0</v>
      </c>
      <c r="AB46" s="140">
        <f t="shared" si="25"/>
        <v>0</v>
      </c>
      <c r="AC46" s="140">
        <f t="shared" si="25"/>
        <v>0</v>
      </c>
      <c r="AD46" s="140">
        <f t="shared" si="25"/>
        <v>0</v>
      </c>
      <c r="AE46" s="140">
        <f t="shared" si="25"/>
        <v>0</v>
      </c>
      <c r="AF46" s="140">
        <f t="shared" si="25"/>
        <v>0</v>
      </c>
      <c r="AG46" s="140">
        <f t="shared" si="25"/>
        <v>0</v>
      </c>
      <c r="AH46" s="140">
        <f t="shared" si="25"/>
        <v>0</v>
      </c>
      <c r="AI46" s="140">
        <f t="shared" si="25"/>
        <v>0</v>
      </c>
      <c r="AJ46" s="140">
        <f t="shared" si="25"/>
        <v>0</v>
      </c>
      <c r="AK46" s="140">
        <f t="shared" si="25"/>
        <v>0</v>
      </c>
      <c r="AL46" s="140">
        <f t="shared" si="25"/>
        <v>0</v>
      </c>
      <c r="AM46" s="140">
        <f t="shared" si="25"/>
        <v>0</v>
      </c>
      <c r="AN46" s="140">
        <f t="shared" si="25"/>
        <v>0</v>
      </c>
      <c r="AO46" s="140">
        <f t="shared" si="25"/>
        <v>0</v>
      </c>
      <c r="AP46" s="140">
        <f t="shared" si="25"/>
        <v>0</v>
      </c>
      <c r="AQ46" s="140">
        <f t="shared" si="25"/>
        <v>0</v>
      </c>
      <c r="AR46" s="140">
        <f t="shared" si="25"/>
        <v>0</v>
      </c>
      <c r="AS46" s="140">
        <f t="shared" si="25"/>
        <v>0</v>
      </c>
      <c r="AT46" s="140">
        <f t="shared" si="25"/>
        <v>0</v>
      </c>
      <c r="AU46" s="140">
        <f t="shared" si="25"/>
        <v>0</v>
      </c>
      <c r="AV46" s="140">
        <f t="shared" si="25"/>
        <v>0</v>
      </c>
      <c r="AW46" s="140">
        <f t="shared" si="25"/>
        <v>0</v>
      </c>
      <c r="AX46" s="140">
        <f t="shared" si="25"/>
        <v>0</v>
      </c>
      <c r="AY46" s="140">
        <f t="shared" si="25"/>
        <v>0</v>
      </c>
      <c r="AZ46" s="140">
        <f t="shared" si="25"/>
        <v>0</v>
      </c>
      <c r="BA46" s="140">
        <f t="shared" si="25"/>
        <v>0</v>
      </c>
      <c r="BB46" s="140">
        <f t="shared" si="25"/>
        <v>0</v>
      </c>
      <c r="BC46" s="140">
        <f t="shared" si="25"/>
        <v>0</v>
      </c>
      <c r="BD46" s="140">
        <f t="shared" si="25"/>
        <v>0</v>
      </c>
      <c r="BE46" s="140">
        <f t="shared" si="25"/>
        <v>0</v>
      </c>
      <c r="BF46" s="140">
        <f t="shared" si="25"/>
        <v>0</v>
      </c>
      <c r="BG46" s="140">
        <f t="shared" si="25"/>
        <v>0</v>
      </c>
      <c r="BH46" s="140">
        <f t="shared" si="25"/>
        <v>0</v>
      </c>
      <c r="BI46" s="140">
        <f t="shared" si="25"/>
        <v>0</v>
      </c>
      <c r="BJ46" s="140">
        <f t="shared" si="25"/>
        <v>0</v>
      </c>
      <c r="BK46" s="140">
        <f t="shared" si="25"/>
        <v>0</v>
      </c>
      <c r="BL46" s="140">
        <f t="shared" si="25"/>
        <v>0</v>
      </c>
      <c r="BM46" s="140">
        <f t="shared" si="25"/>
        <v>0</v>
      </c>
      <c r="BN46" s="140">
        <f t="shared" si="25"/>
        <v>0</v>
      </c>
      <c r="BO46" s="140">
        <f t="shared" si="25"/>
        <v>0</v>
      </c>
      <c r="BP46" s="140">
        <f t="shared" si="25"/>
        <v>0</v>
      </c>
      <c r="BQ46" s="140">
        <f t="shared" si="25"/>
        <v>0</v>
      </c>
      <c r="BR46" s="140">
        <f t="shared" si="25"/>
        <v>0</v>
      </c>
      <c r="BS46" s="140">
        <f t="shared" si="25"/>
        <v>0</v>
      </c>
      <c r="BT46" s="140">
        <f t="shared" si="25"/>
        <v>0</v>
      </c>
      <c r="BU46" s="140">
        <f t="shared" si="25"/>
        <v>0</v>
      </c>
      <c r="BV46" s="140">
        <f t="shared" si="25"/>
        <v>0</v>
      </c>
      <c r="BW46" s="140">
        <f t="shared" ref="BW46:DY46" si="26">BW41</f>
        <v>0</v>
      </c>
      <c r="BX46" s="140">
        <f t="shared" si="26"/>
        <v>0</v>
      </c>
      <c r="BY46" s="140">
        <f t="shared" si="26"/>
        <v>0</v>
      </c>
      <c r="BZ46" s="140">
        <f t="shared" si="26"/>
        <v>0</v>
      </c>
      <c r="CA46" s="140">
        <f t="shared" si="26"/>
        <v>0</v>
      </c>
      <c r="CB46" s="140">
        <f t="shared" si="26"/>
        <v>0</v>
      </c>
      <c r="CC46" s="140">
        <f t="shared" si="26"/>
        <v>0</v>
      </c>
      <c r="CD46" s="140">
        <f t="shared" si="26"/>
        <v>0</v>
      </c>
      <c r="CE46" s="140">
        <f t="shared" si="26"/>
        <v>0</v>
      </c>
      <c r="CF46" s="140">
        <f t="shared" si="26"/>
        <v>0</v>
      </c>
      <c r="CG46" s="140">
        <f t="shared" si="26"/>
        <v>0</v>
      </c>
      <c r="CH46" s="140">
        <f t="shared" si="26"/>
        <v>0</v>
      </c>
      <c r="CI46" s="140">
        <f t="shared" si="26"/>
        <v>0</v>
      </c>
      <c r="CJ46" s="140">
        <f t="shared" si="26"/>
        <v>0</v>
      </c>
      <c r="CK46" s="140">
        <f t="shared" si="26"/>
        <v>0</v>
      </c>
      <c r="CL46" s="140">
        <f t="shared" si="26"/>
        <v>0</v>
      </c>
      <c r="CM46" s="140">
        <f t="shared" si="26"/>
        <v>0</v>
      </c>
      <c r="CN46" s="140">
        <f t="shared" si="26"/>
        <v>0</v>
      </c>
      <c r="CO46" s="140">
        <f t="shared" si="26"/>
        <v>0</v>
      </c>
      <c r="CP46" s="140">
        <f t="shared" si="26"/>
        <v>0</v>
      </c>
      <c r="CQ46" s="140">
        <f t="shared" si="26"/>
        <v>0</v>
      </c>
      <c r="CR46" s="140">
        <f t="shared" si="26"/>
        <v>0</v>
      </c>
      <c r="CS46" s="140">
        <f t="shared" si="26"/>
        <v>0</v>
      </c>
      <c r="CT46" s="140">
        <f t="shared" si="26"/>
        <v>0</v>
      </c>
      <c r="CU46" s="140">
        <f t="shared" si="26"/>
        <v>0</v>
      </c>
      <c r="CV46" s="140">
        <f t="shared" si="26"/>
        <v>0</v>
      </c>
      <c r="CW46" s="140">
        <f t="shared" si="26"/>
        <v>0</v>
      </c>
      <c r="CX46" s="140">
        <f t="shared" si="26"/>
        <v>0</v>
      </c>
      <c r="CY46" s="140">
        <f t="shared" si="26"/>
        <v>0</v>
      </c>
      <c r="CZ46" s="140">
        <f t="shared" si="26"/>
        <v>0</v>
      </c>
      <c r="DA46" s="140">
        <f t="shared" si="26"/>
        <v>0</v>
      </c>
      <c r="DB46" s="140">
        <f t="shared" si="26"/>
        <v>0</v>
      </c>
      <c r="DC46" s="140">
        <f t="shared" si="26"/>
        <v>0</v>
      </c>
      <c r="DD46" s="140">
        <f t="shared" si="26"/>
        <v>0</v>
      </c>
      <c r="DE46" s="140">
        <f t="shared" si="26"/>
        <v>0</v>
      </c>
      <c r="DF46" s="140">
        <f t="shared" si="26"/>
        <v>0</v>
      </c>
      <c r="DG46" s="140">
        <f t="shared" si="26"/>
        <v>0</v>
      </c>
      <c r="DH46" s="140">
        <f t="shared" si="26"/>
        <v>0</v>
      </c>
      <c r="DI46" s="140">
        <f t="shared" si="26"/>
        <v>0</v>
      </c>
      <c r="DJ46" s="140">
        <f t="shared" si="26"/>
        <v>0</v>
      </c>
      <c r="DK46" s="140">
        <f t="shared" si="26"/>
        <v>0</v>
      </c>
      <c r="DL46" s="140">
        <f t="shared" si="26"/>
        <v>0</v>
      </c>
      <c r="DM46" s="140">
        <f t="shared" si="26"/>
        <v>0</v>
      </c>
      <c r="DN46" s="140">
        <f t="shared" si="26"/>
        <v>0</v>
      </c>
      <c r="DO46" s="140">
        <f t="shared" si="26"/>
        <v>0</v>
      </c>
      <c r="DP46" s="140">
        <f t="shared" si="26"/>
        <v>0</v>
      </c>
      <c r="DQ46" s="140">
        <f t="shared" si="26"/>
        <v>0</v>
      </c>
      <c r="DR46" s="140">
        <f t="shared" si="26"/>
        <v>0</v>
      </c>
      <c r="DS46" s="140">
        <f t="shared" si="26"/>
        <v>0</v>
      </c>
      <c r="DT46" s="140">
        <f t="shared" si="26"/>
        <v>0</v>
      </c>
      <c r="DU46" s="140">
        <f t="shared" si="26"/>
        <v>0</v>
      </c>
      <c r="DV46" s="140">
        <f t="shared" si="26"/>
        <v>0</v>
      </c>
      <c r="DW46" s="140">
        <f t="shared" si="26"/>
        <v>0</v>
      </c>
      <c r="DX46" s="140">
        <f t="shared" si="26"/>
        <v>0</v>
      </c>
      <c r="DY46" s="140">
        <f t="shared" si="26"/>
        <v>0</v>
      </c>
    </row>
    <row r="47" spans="1:129">
      <c r="C47" s="146" t="s">
        <v>253</v>
      </c>
      <c r="D47" s="8" t="s">
        <v>215</v>
      </c>
      <c r="F47" s="138">
        <f>Inputs!$F$65</f>
        <v>1</v>
      </c>
      <c r="I47" s="164">
        <f t="shared" ref="I47:I49" si="27">SUM(J47:DY47)</f>
        <v>37.145317736157665</v>
      </c>
      <c r="J47" s="176">
        <f>J88</f>
        <v>0</v>
      </c>
      <c r="K47" s="176">
        <f t="shared" ref="K47:BV47" si="28">K88</f>
        <v>0</v>
      </c>
      <c r="L47" s="176">
        <f t="shared" si="28"/>
        <v>3.8408710311134273</v>
      </c>
      <c r="M47" s="176">
        <f t="shared" si="28"/>
        <v>7.3691564097066475</v>
      </c>
      <c r="N47" s="176">
        <f t="shared" si="28"/>
        <v>11.331291540524095</v>
      </c>
      <c r="O47" s="176">
        <f t="shared" si="28"/>
        <v>14.603998754813498</v>
      </c>
      <c r="P47" s="176">
        <f t="shared" si="28"/>
        <v>0</v>
      </c>
      <c r="Q47" s="176">
        <f t="shared" si="28"/>
        <v>0</v>
      </c>
      <c r="R47" s="176">
        <f t="shared" si="28"/>
        <v>0</v>
      </c>
      <c r="S47" s="176">
        <f t="shared" si="28"/>
        <v>0</v>
      </c>
      <c r="T47" s="176">
        <f t="shared" si="28"/>
        <v>0</v>
      </c>
      <c r="U47" s="176">
        <f t="shared" si="28"/>
        <v>0</v>
      </c>
      <c r="V47" s="176">
        <f t="shared" si="28"/>
        <v>0</v>
      </c>
      <c r="W47" s="176">
        <f t="shared" si="28"/>
        <v>0</v>
      </c>
      <c r="X47" s="176">
        <f t="shared" si="28"/>
        <v>0</v>
      </c>
      <c r="Y47" s="176">
        <f t="shared" si="28"/>
        <v>0</v>
      </c>
      <c r="Z47" s="176">
        <f t="shared" si="28"/>
        <v>0</v>
      </c>
      <c r="AA47" s="176">
        <f t="shared" si="28"/>
        <v>0</v>
      </c>
      <c r="AB47" s="176">
        <f t="shared" si="28"/>
        <v>0</v>
      </c>
      <c r="AC47" s="176">
        <f t="shared" si="28"/>
        <v>0</v>
      </c>
      <c r="AD47" s="176">
        <f t="shared" si="28"/>
        <v>0</v>
      </c>
      <c r="AE47" s="176">
        <f t="shared" si="28"/>
        <v>0</v>
      </c>
      <c r="AF47" s="176">
        <f t="shared" si="28"/>
        <v>0</v>
      </c>
      <c r="AG47" s="176">
        <f t="shared" si="28"/>
        <v>0</v>
      </c>
      <c r="AH47" s="176">
        <f t="shared" si="28"/>
        <v>0</v>
      </c>
      <c r="AI47" s="176">
        <f t="shared" si="28"/>
        <v>0</v>
      </c>
      <c r="AJ47" s="176">
        <f t="shared" si="28"/>
        <v>0</v>
      </c>
      <c r="AK47" s="176">
        <f t="shared" si="28"/>
        <v>0</v>
      </c>
      <c r="AL47" s="176">
        <f t="shared" si="28"/>
        <v>0</v>
      </c>
      <c r="AM47" s="176">
        <f t="shared" si="28"/>
        <v>0</v>
      </c>
      <c r="AN47" s="176">
        <f t="shared" si="28"/>
        <v>0</v>
      </c>
      <c r="AO47" s="176">
        <f t="shared" si="28"/>
        <v>0</v>
      </c>
      <c r="AP47" s="176">
        <f t="shared" si="28"/>
        <v>0</v>
      </c>
      <c r="AQ47" s="176">
        <f t="shared" si="28"/>
        <v>0</v>
      </c>
      <c r="AR47" s="176">
        <f t="shared" si="28"/>
        <v>0</v>
      </c>
      <c r="AS47" s="176">
        <f t="shared" si="28"/>
        <v>0</v>
      </c>
      <c r="AT47" s="176">
        <f t="shared" si="28"/>
        <v>0</v>
      </c>
      <c r="AU47" s="176">
        <f t="shared" si="28"/>
        <v>0</v>
      </c>
      <c r="AV47" s="176">
        <f t="shared" si="28"/>
        <v>0</v>
      </c>
      <c r="AW47" s="176">
        <f t="shared" si="28"/>
        <v>0</v>
      </c>
      <c r="AX47" s="176">
        <f t="shared" si="28"/>
        <v>0</v>
      </c>
      <c r="AY47" s="176">
        <f t="shared" si="28"/>
        <v>0</v>
      </c>
      <c r="AZ47" s="176">
        <f t="shared" si="28"/>
        <v>0</v>
      </c>
      <c r="BA47" s="176">
        <f t="shared" si="28"/>
        <v>0</v>
      </c>
      <c r="BB47" s="176">
        <f t="shared" si="28"/>
        <v>0</v>
      </c>
      <c r="BC47" s="176">
        <f t="shared" si="28"/>
        <v>0</v>
      </c>
      <c r="BD47" s="176">
        <f t="shared" si="28"/>
        <v>0</v>
      </c>
      <c r="BE47" s="176">
        <f t="shared" si="28"/>
        <v>0</v>
      </c>
      <c r="BF47" s="176">
        <f t="shared" si="28"/>
        <v>0</v>
      </c>
      <c r="BG47" s="176">
        <f t="shared" si="28"/>
        <v>0</v>
      </c>
      <c r="BH47" s="176">
        <f t="shared" si="28"/>
        <v>0</v>
      </c>
      <c r="BI47" s="176">
        <f t="shared" si="28"/>
        <v>0</v>
      </c>
      <c r="BJ47" s="176">
        <f t="shared" si="28"/>
        <v>0</v>
      </c>
      <c r="BK47" s="176">
        <f t="shared" si="28"/>
        <v>0</v>
      </c>
      <c r="BL47" s="176">
        <f t="shared" si="28"/>
        <v>0</v>
      </c>
      <c r="BM47" s="176">
        <f t="shared" si="28"/>
        <v>0</v>
      </c>
      <c r="BN47" s="176">
        <f t="shared" si="28"/>
        <v>0</v>
      </c>
      <c r="BO47" s="176">
        <f t="shared" si="28"/>
        <v>0</v>
      </c>
      <c r="BP47" s="176">
        <f t="shared" si="28"/>
        <v>0</v>
      </c>
      <c r="BQ47" s="176">
        <f t="shared" si="28"/>
        <v>0</v>
      </c>
      <c r="BR47" s="176">
        <f t="shared" si="28"/>
        <v>0</v>
      </c>
      <c r="BS47" s="176">
        <f t="shared" si="28"/>
        <v>0</v>
      </c>
      <c r="BT47" s="176">
        <f t="shared" si="28"/>
        <v>0</v>
      </c>
      <c r="BU47" s="176">
        <f t="shared" si="28"/>
        <v>0</v>
      </c>
      <c r="BV47" s="176">
        <f t="shared" si="28"/>
        <v>0</v>
      </c>
      <c r="BW47" s="176">
        <f t="shared" ref="BW47:DY47" si="29">BW88</f>
        <v>0</v>
      </c>
      <c r="BX47" s="176">
        <f t="shared" si="29"/>
        <v>0</v>
      </c>
      <c r="BY47" s="176">
        <f t="shared" si="29"/>
        <v>0</v>
      </c>
      <c r="BZ47" s="176">
        <f t="shared" si="29"/>
        <v>0</v>
      </c>
      <c r="CA47" s="176">
        <f t="shared" si="29"/>
        <v>0</v>
      </c>
      <c r="CB47" s="176">
        <f t="shared" si="29"/>
        <v>0</v>
      </c>
      <c r="CC47" s="176">
        <f t="shared" si="29"/>
        <v>0</v>
      </c>
      <c r="CD47" s="176">
        <f t="shared" si="29"/>
        <v>0</v>
      </c>
      <c r="CE47" s="176">
        <f t="shared" si="29"/>
        <v>0</v>
      </c>
      <c r="CF47" s="176">
        <f t="shared" si="29"/>
        <v>0</v>
      </c>
      <c r="CG47" s="176">
        <f t="shared" si="29"/>
        <v>0</v>
      </c>
      <c r="CH47" s="176">
        <f t="shared" si="29"/>
        <v>0</v>
      </c>
      <c r="CI47" s="176">
        <f t="shared" si="29"/>
        <v>0</v>
      </c>
      <c r="CJ47" s="176">
        <f t="shared" si="29"/>
        <v>0</v>
      </c>
      <c r="CK47" s="176">
        <f t="shared" si="29"/>
        <v>0</v>
      </c>
      <c r="CL47" s="176">
        <f t="shared" si="29"/>
        <v>0</v>
      </c>
      <c r="CM47" s="176">
        <f t="shared" si="29"/>
        <v>0</v>
      </c>
      <c r="CN47" s="176">
        <f t="shared" si="29"/>
        <v>0</v>
      </c>
      <c r="CO47" s="176">
        <f t="shared" si="29"/>
        <v>0</v>
      </c>
      <c r="CP47" s="176">
        <f t="shared" si="29"/>
        <v>0</v>
      </c>
      <c r="CQ47" s="176">
        <f t="shared" si="29"/>
        <v>0</v>
      </c>
      <c r="CR47" s="176">
        <f t="shared" si="29"/>
        <v>0</v>
      </c>
      <c r="CS47" s="176">
        <f t="shared" si="29"/>
        <v>0</v>
      </c>
      <c r="CT47" s="176">
        <f t="shared" si="29"/>
        <v>0</v>
      </c>
      <c r="CU47" s="176">
        <f t="shared" si="29"/>
        <v>0</v>
      </c>
      <c r="CV47" s="176">
        <f t="shared" si="29"/>
        <v>0</v>
      </c>
      <c r="CW47" s="176">
        <f t="shared" si="29"/>
        <v>0</v>
      </c>
      <c r="CX47" s="176">
        <f t="shared" si="29"/>
        <v>0</v>
      </c>
      <c r="CY47" s="176">
        <f t="shared" si="29"/>
        <v>0</v>
      </c>
      <c r="CZ47" s="176">
        <f t="shared" si="29"/>
        <v>0</v>
      </c>
      <c r="DA47" s="176">
        <f t="shared" si="29"/>
        <v>0</v>
      </c>
      <c r="DB47" s="176">
        <f t="shared" si="29"/>
        <v>0</v>
      </c>
      <c r="DC47" s="176">
        <f t="shared" si="29"/>
        <v>0</v>
      </c>
      <c r="DD47" s="176">
        <f t="shared" si="29"/>
        <v>0</v>
      </c>
      <c r="DE47" s="176">
        <f t="shared" si="29"/>
        <v>0</v>
      </c>
      <c r="DF47" s="176">
        <f t="shared" si="29"/>
        <v>0</v>
      </c>
      <c r="DG47" s="176">
        <f t="shared" si="29"/>
        <v>0</v>
      </c>
      <c r="DH47" s="176">
        <f t="shared" si="29"/>
        <v>0</v>
      </c>
      <c r="DI47" s="176">
        <f t="shared" si="29"/>
        <v>0</v>
      </c>
      <c r="DJ47" s="176">
        <f t="shared" si="29"/>
        <v>0</v>
      </c>
      <c r="DK47" s="176">
        <f t="shared" si="29"/>
        <v>0</v>
      </c>
      <c r="DL47" s="176">
        <f t="shared" si="29"/>
        <v>0</v>
      </c>
      <c r="DM47" s="176">
        <f t="shared" si="29"/>
        <v>0</v>
      </c>
      <c r="DN47" s="176">
        <f t="shared" si="29"/>
        <v>0</v>
      </c>
      <c r="DO47" s="176">
        <f t="shared" si="29"/>
        <v>0</v>
      </c>
      <c r="DP47" s="176">
        <f t="shared" si="29"/>
        <v>0</v>
      </c>
      <c r="DQ47" s="176">
        <f t="shared" si="29"/>
        <v>0</v>
      </c>
      <c r="DR47" s="176">
        <f t="shared" si="29"/>
        <v>0</v>
      </c>
      <c r="DS47" s="176">
        <f t="shared" si="29"/>
        <v>0</v>
      </c>
      <c r="DT47" s="176">
        <f t="shared" si="29"/>
        <v>0</v>
      </c>
      <c r="DU47" s="176">
        <f t="shared" si="29"/>
        <v>0</v>
      </c>
      <c r="DV47" s="176">
        <f t="shared" si="29"/>
        <v>0</v>
      </c>
      <c r="DW47" s="176">
        <f t="shared" si="29"/>
        <v>0</v>
      </c>
      <c r="DX47" s="176">
        <f t="shared" si="29"/>
        <v>0</v>
      </c>
      <c r="DY47" s="176">
        <f t="shared" si="29"/>
        <v>0</v>
      </c>
    </row>
    <row r="48" spans="1:129">
      <c r="C48" s="146" t="s">
        <v>254</v>
      </c>
      <c r="D48" s="8" t="s">
        <v>215</v>
      </c>
      <c r="F48" s="138">
        <f>Inputs!$F$65</f>
        <v>1</v>
      </c>
      <c r="I48" s="164">
        <f t="shared" si="27"/>
        <v>71.304137532145759</v>
      </c>
      <c r="J48" s="176">
        <f>J98</f>
        <v>66.031394837279521</v>
      </c>
      <c r="K48" s="176">
        <f t="shared" ref="K48:BV48" si="30">K98</f>
        <v>2.031394837279521</v>
      </c>
      <c r="L48" s="176">
        <f t="shared" si="30"/>
        <v>1.474345812378254</v>
      </c>
      <c r="M48" s="176">
        <f t="shared" si="30"/>
        <v>1.08846070795161</v>
      </c>
      <c r="N48" s="176">
        <f t="shared" si="30"/>
        <v>0.51582835241261127</v>
      </c>
      <c r="O48" s="176">
        <f t="shared" si="30"/>
        <v>0.16271298484423738</v>
      </c>
      <c r="P48" s="176">
        <f t="shared" si="30"/>
        <v>0</v>
      </c>
      <c r="Q48" s="176">
        <f t="shared" si="30"/>
        <v>0</v>
      </c>
      <c r="R48" s="176">
        <f t="shared" si="30"/>
        <v>0</v>
      </c>
      <c r="S48" s="176">
        <f t="shared" si="30"/>
        <v>0</v>
      </c>
      <c r="T48" s="176">
        <f t="shared" si="30"/>
        <v>0</v>
      </c>
      <c r="U48" s="176">
        <f t="shared" si="30"/>
        <v>0</v>
      </c>
      <c r="V48" s="176">
        <f t="shared" si="30"/>
        <v>0</v>
      </c>
      <c r="W48" s="176">
        <f t="shared" si="30"/>
        <v>0</v>
      </c>
      <c r="X48" s="176">
        <f t="shared" si="30"/>
        <v>0</v>
      </c>
      <c r="Y48" s="176">
        <f t="shared" si="30"/>
        <v>0</v>
      </c>
      <c r="Z48" s="176">
        <f t="shared" si="30"/>
        <v>0</v>
      </c>
      <c r="AA48" s="176">
        <f t="shared" si="30"/>
        <v>0</v>
      </c>
      <c r="AB48" s="176">
        <f t="shared" si="30"/>
        <v>0</v>
      </c>
      <c r="AC48" s="176">
        <f t="shared" si="30"/>
        <v>0</v>
      </c>
      <c r="AD48" s="176">
        <f t="shared" si="30"/>
        <v>0</v>
      </c>
      <c r="AE48" s="176">
        <f t="shared" si="30"/>
        <v>0</v>
      </c>
      <c r="AF48" s="176">
        <f t="shared" si="30"/>
        <v>0</v>
      </c>
      <c r="AG48" s="176">
        <f t="shared" si="30"/>
        <v>0</v>
      </c>
      <c r="AH48" s="176">
        <f t="shared" si="30"/>
        <v>0</v>
      </c>
      <c r="AI48" s="176">
        <f t="shared" si="30"/>
        <v>0</v>
      </c>
      <c r="AJ48" s="176">
        <f t="shared" si="30"/>
        <v>0</v>
      </c>
      <c r="AK48" s="176">
        <f t="shared" si="30"/>
        <v>0</v>
      </c>
      <c r="AL48" s="176">
        <f t="shared" si="30"/>
        <v>0</v>
      </c>
      <c r="AM48" s="176">
        <f t="shared" si="30"/>
        <v>0</v>
      </c>
      <c r="AN48" s="176">
        <f t="shared" si="30"/>
        <v>0</v>
      </c>
      <c r="AO48" s="176">
        <f t="shared" si="30"/>
        <v>0</v>
      </c>
      <c r="AP48" s="176">
        <f t="shared" si="30"/>
        <v>0</v>
      </c>
      <c r="AQ48" s="176">
        <f t="shared" si="30"/>
        <v>0</v>
      </c>
      <c r="AR48" s="176">
        <f t="shared" si="30"/>
        <v>0</v>
      </c>
      <c r="AS48" s="176">
        <f t="shared" si="30"/>
        <v>0</v>
      </c>
      <c r="AT48" s="176">
        <f t="shared" si="30"/>
        <v>0</v>
      </c>
      <c r="AU48" s="176">
        <f t="shared" si="30"/>
        <v>0</v>
      </c>
      <c r="AV48" s="176">
        <f t="shared" si="30"/>
        <v>0</v>
      </c>
      <c r="AW48" s="176">
        <f t="shared" si="30"/>
        <v>0</v>
      </c>
      <c r="AX48" s="176">
        <f t="shared" si="30"/>
        <v>0</v>
      </c>
      <c r="AY48" s="176">
        <f t="shared" si="30"/>
        <v>0</v>
      </c>
      <c r="AZ48" s="176">
        <f t="shared" si="30"/>
        <v>0</v>
      </c>
      <c r="BA48" s="176">
        <f t="shared" si="30"/>
        <v>0</v>
      </c>
      <c r="BB48" s="176">
        <f t="shared" si="30"/>
        <v>0</v>
      </c>
      <c r="BC48" s="176">
        <f t="shared" si="30"/>
        <v>0</v>
      </c>
      <c r="BD48" s="176">
        <f t="shared" si="30"/>
        <v>0</v>
      </c>
      <c r="BE48" s="176">
        <f t="shared" si="30"/>
        <v>0</v>
      </c>
      <c r="BF48" s="176">
        <f t="shared" si="30"/>
        <v>0</v>
      </c>
      <c r="BG48" s="176">
        <f t="shared" si="30"/>
        <v>0</v>
      </c>
      <c r="BH48" s="176">
        <f t="shared" si="30"/>
        <v>0</v>
      </c>
      <c r="BI48" s="176">
        <f t="shared" si="30"/>
        <v>0</v>
      </c>
      <c r="BJ48" s="176">
        <f t="shared" si="30"/>
        <v>0</v>
      </c>
      <c r="BK48" s="176">
        <f t="shared" si="30"/>
        <v>0</v>
      </c>
      <c r="BL48" s="176">
        <f t="shared" si="30"/>
        <v>0</v>
      </c>
      <c r="BM48" s="176">
        <f t="shared" si="30"/>
        <v>0</v>
      </c>
      <c r="BN48" s="176">
        <f t="shared" si="30"/>
        <v>0</v>
      </c>
      <c r="BO48" s="176">
        <f t="shared" si="30"/>
        <v>0</v>
      </c>
      <c r="BP48" s="176">
        <f t="shared" si="30"/>
        <v>0</v>
      </c>
      <c r="BQ48" s="176">
        <f t="shared" si="30"/>
        <v>0</v>
      </c>
      <c r="BR48" s="176">
        <f t="shared" si="30"/>
        <v>0</v>
      </c>
      <c r="BS48" s="176">
        <f t="shared" si="30"/>
        <v>0</v>
      </c>
      <c r="BT48" s="176">
        <f t="shared" si="30"/>
        <v>0</v>
      </c>
      <c r="BU48" s="176">
        <f t="shared" si="30"/>
        <v>0</v>
      </c>
      <c r="BV48" s="176">
        <f t="shared" si="30"/>
        <v>0</v>
      </c>
      <c r="BW48" s="176">
        <f t="shared" ref="BW48:DY48" si="31">BW98</f>
        <v>0</v>
      </c>
      <c r="BX48" s="176">
        <f t="shared" si="31"/>
        <v>0</v>
      </c>
      <c r="BY48" s="176">
        <f t="shared" si="31"/>
        <v>0</v>
      </c>
      <c r="BZ48" s="176">
        <f t="shared" si="31"/>
        <v>0</v>
      </c>
      <c r="CA48" s="176">
        <f t="shared" si="31"/>
        <v>0</v>
      </c>
      <c r="CB48" s="176">
        <f t="shared" si="31"/>
        <v>0</v>
      </c>
      <c r="CC48" s="176">
        <f t="shared" si="31"/>
        <v>0</v>
      </c>
      <c r="CD48" s="176">
        <f t="shared" si="31"/>
        <v>0</v>
      </c>
      <c r="CE48" s="176">
        <f t="shared" si="31"/>
        <v>0</v>
      </c>
      <c r="CF48" s="176">
        <f t="shared" si="31"/>
        <v>0</v>
      </c>
      <c r="CG48" s="176">
        <f t="shared" si="31"/>
        <v>0</v>
      </c>
      <c r="CH48" s="176">
        <f t="shared" si="31"/>
        <v>0</v>
      </c>
      <c r="CI48" s="176">
        <f t="shared" si="31"/>
        <v>0</v>
      </c>
      <c r="CJ48" s="176">
        <f t="shared" si="31"/>
        <v>0</v>
      </c>
      <c r="CK48" s="176">
        <f t="shared" si="31"/>
        <v>0</v>
      </c>
      <c r="CL48" s="176">
        <f t="shared" si="31"/>
        <v>0</v>
      </c>
      <c r="CM48" s="176">
        <f t="shared" si="31"/>
        <v>0</v>
      </c>
      <c r="CN48" s="176">
        <f t="shared" si="31"/>
        <v>0</v>
      </c>
      <c r="CO48" s="176">
        <f t="shared" si="31"/>
        <v>0</v>
      </c>
      <c r="CP48" s="176">
        <f t="shared" si="31"/>
        <v>0</v>
      </c>
      <c r="CQ48" s="176">
        <f t="shared" si="31"/>
        <v>0</v>
      </c>
      <c r="CR48" s="176">
        <f t="shared" si="31"/>
        <v>0</v>
      </c>
      <c r="CS48" s="176">
        <f t="shared" si="31"/>
        <v>0</v>
      </c>
      <c r="CT48" s="176">
        <f t="shared" si="31"/>
        <v>0</v>
      </c>
      <c r="CU48" s="176">
        <f t="shared" si="31"/>
        <v>0</v>
      </c>
      <c r="CV48" s="176">
        <f t="shared" si="31"/>
        <v>0</v>
      </c>
      <c r="CW48" s="176">
        <f t="shared" si="31"/>
        <v>0</v>
      </c>
      <c r="CX48" s="176">
        <f t="shared" si="31"/>
        <v>0</v>
      </c>
      <c r="CY48" s="176">
        <f t="shared" si="31"/>
        <v>0</v>
      </c>
      <c r="CZ48" s="176">
        <f t="shared" si="31"/>
        <v>0</v>
      </c>
      <c r="DA48" s="176">
        <f t="shared" si="31"/>
        <v>0</v>
      </c>
      <c r="DB48" s="176">
        <f t="shared" si="31"/>
        <v>0</v>
      </c>
      <c r="DC48" s="176">
        <f t="shared" si="31"/>
        <v>0</v>
      </c>
      <c r="DD48" s="176">
        <f t="shared" si="31"/>
        <v>0</v>
      </c>
      <c r="DE48" s="176">
        <f t="shared" si="31"/>
        <v>0</v>
      </c>
      <c r="DF48" s="176">
        <f t="shared" si="31"/>
        <v>0</v>
      </c>
      <c r="DG48" s="176">
        <f t="shared" si="31"/>
        <v>0</v>
      </c>
      <c r="DH48" s="176">
        <f t="shared" si="31"/>
        <v>0</v>
      </c>
      <c r="DI48" s="176">
        <f t="shared" si="31"/>
        <v>0</v>
      </c>
      <c r="DJ48" s="176">
        <f t="shared" si="31"/>
        <v>0</v>
      </c>
      <c r="DK48" s="176">
        <f t="shared" si="31"/>
        <v>0</v>
      </c>
      <c r="DL48" s="176">
        <f t="shared" si="31"/>
        <v>0</v>
      </c>
      <c r="DM48" s="176">
        <f t="shared" si="31"/>
        <v>0</v>
      </c>
      <c r="DN48" s="176">
        <f t="shared" si="31"/>
        <v>0</v>
      </c>
      <c r="DO48" s="176">
        <f t="shared" si="31"/>
        <v>0</v>
      </c>
      <c r="DP48" s="176">
        <f t="shared" si="31"/>
        <v>0</v>
      </c>
      <c r="DQ48" s="176">
        <f t="shared" si="31"/>
        <v>0</v>
      </c>
      <c r="DR48" s="176">
        <f t="shared" si="31"/>
        <v>0</v>
      </c>
      <c r="DS48" s="176">
        <f t="shared" si="31"/>
        <v>0</v>
      </c>
      <c r="DT48" s="176">
        <f t="shared" si="31"/>
        <v>0</v>
      </c>
      <c r="DU48" s="176">
        <f t="shared" si="31"/>
        <v>0</v>
      </c>
      <c r="DV48" s="176">
        <f t="shared" si="31"/>
        <v>0</v>
      </c>
      <c r="DW48" s="176">
        <f t="shared" si="31"/>
        <v>0</v>
      </c>
      <c r="DX48" s="176">
        <f t="shared" si="31"/>
        <v>0</v>
      </c>
      <c r="DY48" s="176">
        <f t="shared" si="31"/>
        <v>0</v>
      </c>
    </row>
    <row r="49" spans="3:129">
      <c r="C49" s="146" t="s">
        <v>255</v>
      </c>
      <c r="D49" s="8" t="s">
        <v>215</v>
      </c>
      <c r="I49" s="164">
        <f t="shared" si="27"/>
        <v>4698.4494552683036</v>
      </c>
      <c r="J49" s="165">
        <f>SUM(J46:J48)</f>
        <v>1407.0313948372795</v>
      </c>
      <c r="K49" s="165">
        <f t="shared" ref="K49:BV49" si="32">SUM(K46:K48)</f>
        <v>893.03139483727955</v>
      </c>
      <c r="L49" s="165">
        <f t="shared" si="32"/>
        <v>685.31521684349173</v>
      </c>
      <c r="M49" s="165">
        <f t="shared" si="32"/>
        <v>874.95761711765829</v>
      </c>
      <c r="N49" s="165">
        <f t="shared" si="32"/>
        <v>583.3471198929368</v>
      </c>
      <c r="O49" s="165">
        <f t="shared" si="32"/>
        <v>254.76671173965772</v>
      </c>
      <c r="P49" s="165">
        <f t="shared" si="32"/>
        <v>0</v>
      </c>
      <c r="Q49" s="165">
        <f t="shared" si="32"/>
        <v>0</v>
      </c>
      <c r="R49" s="165">
        <f t="shared" si="32"/>
        <v>0</v>
      </c>
      <c r="S49" s="165">
        <f t="shared" si="32"/>
        <v>0</v>
      </c>
      <c r="T49" s="165">
        <f t="shared" si="32"/>
        <v>0</v>
      </c>
      <c r="U49" s="165">
        <f t="shared" si="32"/>
        <v>0</v>
      </c>
      <c r="V49" s="165">
        <f t="shared" si="32"/>
        <v>0</v>
      </c>
      <c r="W49" s="165">
        <f t="shared" si="32"/>
        <v>0</v>
      </c>
      <c r="X49" s="165">
        <f t="shared" si="32"/>
        <v>0</v>
      </c>
      <c r="Y49" s="165">
        <f t="shared" si="32"/>
        <v>0</v>
      </c>
      <c r="Z49" s="165">
        <f t="shared" si="32"/>
        <v>0</v>
      </c>
      <c r="AA49" s="165">
        <f t="shared" si="32"/>
        <v>0</v>
      </c>
      <c r="AB49" s="165">
        <f t="shared" si="32"/>
        <v>0</v>
      </c>
      <c r="AC49" s="165">
        <f t="shared" si="32"/>
        <v>0</v>
      </c>
      <c r="AD49" s="165">
        <f t="shared" si="32"/>
        <v>0</v>
      </c>
      <c r="AE49" s="165">
        <f t="shared" si="32"/>
        <v>0</v>
      </c>
      <c r="AF49" s="165">
        <f t="shared" si="32"/>
        <v>0</v>
      </c>
      <c r="AG49" s="165">
        <f t="shared" si="32"/>
        <v>0</v>
      </c>
      <c r="AH49" s="165">
        <f t="shared" si="32"/>
        <v>0</v>
      </c>
      <c r="AI49" s="165">
        <f t="shared" si="32"/>
        <v>0</v>
      </c>
      <c r="AJ49" s="165">
        <f t="shared" si="32"/>
        <v>0</v>
      </c>
      <c r="AK49" s="165">
        <f t="shared" si="32"/>
        <v>0</v>
      </c>
      <c r="AL49" s="165">
        <f t="shared" si="32"/>
        <v>0</v>
      </c>
      <c r="AM49" s="165">
        <f t="shared" si="32"/>
        <v>0</v>
      </c>
      <c r="AN49" s="165">
        <f t="shared" si="32"/>
        <v>0</v>
      </c>
      <c r="AO49" s="165">
        <f t="shared" si="32"/>
        <v>0</v>
      </c>
      <c r="AP49" s="165">
        <f t="shared" si="32"/>
        <v>0</v>
      </c>
      <c r="AQ49" s="165">
        <f t="shared" si="32"/>
        <v>0</v>
      </c>
      <c r="AR49" s="165">
        <f t="shared" si="32"/>
        <v>0</v>
      </c>
      <c r="AS49" s="165">
        <f t="shared" si="32"/>
        <v>0</v>
      </c>
      <c r="AT49" s="165">
        <f t="shared" si="32"/>
        <v>0</v>
      </c>
      <c r="AU49" s="165">
        <f t="shared" si="32"/>
        <v>0</v>
      </c>
      <c r="AV49" s="165">
        <f t="shared" si="32"/>
        <v>0</v>
      </c>
      <c r="AW49" s="165">
        <f t="shared" si="32"/>
        <v>0</v>
      </c>
      <c r="AX49" s="165">
        <f t="shared" si="32"/>
        <v>0</v>
      </c>
      <c r="AY49" s="165">
        <f t="shared" si="32"/>
        <v>0</v>
      </c>
      <c r="AZ49" s="165">
        <f t="shared" si="32"/>
        <v>0</v>
      </c>
      <c r="BA49" s="165">
        <f t="shared" si="32"/>
        <v>0</v>
      </c>
      <c r="BB49" s="165">
        <f t="shared" si="32"/>
        <v>0</v>
      </c>
      <c r="BC49" s="165">
        <f t="shared" si="32"/>
        <v>0</v>
      </c>
      <c r="BD49" s="165">
        <f t="shared" si="32"/>
        <v>0</v>
      </c>
      <c r="BE49" s="165">
        <f t="shared" si="32"/>
        <v>0</v>
      </c>
      <c r="BF49" s="165">
        <f t="shared" si="32"/>
        <v>0</v>
      </c>
      <c r="BG49" s="165">
        <f t="shared" si="32"/>
        <v>0</v>
      </c>
      <c r="BH49" s="165">
        <f t="shared" si="32"/>
        <v>0</v>
      </c>
      <c r="BI49" s="165">
        <f t="shared" si="32"/>
        <v>0</v>
      </c>
      <c r="BJ49" s="165">
        <f t="shared" si="32"/>
        <v>0</v>
      </c>
      <c r="BK49" s="165">
        <f t="shared" si="32"/>
        <v>0</v>
      </c>
      <c r="BL49" s="165">
        <f t="shared" si="32"/>
        <v>0</v>
      </c>
      <c r="BM49" s="165">
        <f t="shared" si="32"/>
        <v>0</v>
      </c>
      <c r="BN49" s="165">
        <f t="shared" si="32"/>
        <v>0</v>
      </c>
      <c r="BO49" s="165">
        <f t="shared" si="32"/>
        <v>0</v>
      </c>
      <c r="BP49" s="165">
        <f t="shared" si="32"/>
        <v>0</v>
      </c>
      <c r="BQ49" s="165">
        <f t="shared" si="32"/>
        <v>0</v>
      </c>
      <c r="BR49" s="165">
        <f t="shared" si="32"/>
        <v>0</v>
      </c>
      <c r="BS49" s="165">
        <f t="shared" si="32"/>
        <v>0</v>
      </c>
      <c r="BT49" s="165">
        <f t="shared" si="32"/>
        <v>0</v>
      </c>
      <c r="BU49" s="165">
        <f t="shared" si="32"/>
        <v>0</v>
      </c>
      <c r="BV49" s="165">
        <f t="shared" si="32"/>
        <v>0</v>
      </c>
      <c r="BW49" s="165">
        <f t="shared" ref="BW49:DY49" si="33">SUM(BW46:BW48)</f>
        <v>0</v>
      </c>
      <c r="BX49" s="165">
        <f t="shared" si="33"/>
        <v>0</v>
      </c>
      <c r="BY49" s="165">
        <f t="shared" si="33"/>
        <v>0</v>
      </c>
      <c r="BZ49" s="165">
        <f t="shared" si="33"/>
        <v>0</v>
      </c>
      <c r="CA49" s="165">
        <f t="shared" si="33"/>
        <v>0</v>
      </c>
      <c r="CB49" s="165">
        <f t="shared" si="33"/>
        <v>0</v>
      </c>
      <c r="CC49" s="165">
        <f t="shared" si="33"/>
        <v>0</v>
      </c>
      <c r="CD49" s="165">
        <f t="shared" si="33"/>
        <v>0</v>
      </c>
      <c r="CE49" s="165">
        <f t="shared" si="33"/>
        <v>0</v>
      </c>
      <c r="CF49" s="165">
        <f t="shared" si="33"/>
        <v>0</v>
      </c>
      <c r="CG49" s="165">
        <f t="shared" si="33"/>
        <v>0</v>
      </c>
      <c r="CH49" s="165">
        <f t="shared" si="33"/>
        <v>0</v>
      </c>
      <c r="CI49" s="165">
        <f t="shared" si="33"/>
        <v>0</v>
      </c>
      <c r="CJ49" s="165">
        <f t="shared" si="33"/>
        <v>0</v>
      </c>
      <c r="CK49" s="165">
        <f t="shared" si="33"/>
        <v>0</v>
      </c>
      <c r="CL49" s="165">
        <f t="shared" si="33"/>
        <v>0</v>
      </c>
      <c r="CM49" s="165">
        <f t="shared" si="33"/>
        <v>0</v>
      </c>
      <c r="CN49" s="165">
        <f t="shared" si="33"/>
        <v>0</v>
      </c>
      <c r="CO49" s="165">
        <f t="shared" si="33"/>
        <v>0</v>
      </c>
      <c r="CP49" s="165">
        <f t="shared" si="33"/>
        <v>0</v>
      </c>
      <c r="CQ49" s="165">
        <f t="shared" si="33"/>
        <v>0</v>
      </c>
      <c r="CR49" s="165">
        <f t="shared" si="33"/>
        <v>0</v>
      </c>
      <c r="CS49" s="165">
        <f t="shared" si="33"/>
        <v>0</v>
      </c>
      <c r="CT49" s="165">
        <f t="shared" si="33"/>
        <v>0</v>
      </c>
      <c r="CU49" s="165">
        <f t="shared" si="33"/>
        <v>0</v>
      </c>
      <c r="CV49" s="165">
        <f t="shared" si="33"/>
        <v>0</v>
      </c>
      <c r="CW49" s="165">
        <f t="shared" si="33"/>
        <v>0</v>
      </c>
      <c r="CX49" s="165">
        <f t="shared" si="33"/>
        <v>0</v>
      </c>
      <c r="CY49" s="165">
        <f t="shared" si="33"/>
        <v>0</v>
      </c>
      <c r="CZ49" s="165">
        <f t="shared" si="33"/>
        <v>0</v>
      </c>
      <c r="DA49" s="165">
        <f t="shared" si="33"/>
        <v>0</v>
      </c>
      <c r="DB49" s="165">
        <f t="shared" si="33"/>
        <v>0</v>
      </c>
      <c r="DC49" s="165">
        <f t="shared" si="33"/>
        <v>0</v>
      </c>
      <c r="DD49" s="165">
        <f t="shared" si="33"/>
        <v>0</v>
      </c>
      <c r="DE49" s="165">
        <f t="shared" si="33"/>
        <v>0</v>
      </c>
      <c r="DF49" s="165">
        <f t="shared" si="33"/>
        <v>0</v>
      </c>
      <c r="DG49" s="165">
        <f t="shared" si="33"/>
        <v>0</v>
      </c>
      <c r="DH49" s="165">
        <f t="shared" si="33"/>
        <v>0</v>
      </c>
      <c r="DI49" s="165">
        <f t="shared" si="33"/>
        <v>0</v>
      </c>
      <c r="DJ49" s="165">
        <f t="shared" si="33"/>
        <v>0</v>
      </c>
      <c r="DK49" s="165">
        <f t="shared" si="33"/>
        <v>0</v>
      </c>
      <c r="DL49" s="165">
        <f t="shared" si="33"/>
        <v>0</v>
      </c>
      <c r="DM49" s="165">
        <f t="shared" si="33"/>
        <v>0</v>
      </c>
      <c r="DN49" s="165">
        <f t="shared" si="33"/>
        <v>0</v>
      </c>
      <c r="DO49" s="165">
        <f t="shared" si="33"/>
        <v>0</v>
      </c>
      <c r="DP49" s="165">
        <f t="shared" si="33"/>
        <v>0</v>
      </c>
      <c r="DQ49" s="165">
        <f t="shared" si="33"/>
        <v>0</v>
      </c>
      <c r="DR49" s="165">
        <f t="shared" si="33"/>
        <v>0</v>
      </c>
      <c r="DS49" s="165">
        <f t="shared" si="33"/>
        <v>0</v>
      </c>
      <c r="DT49" s="165">
        <f t="shared" si="33"/>
        <v>0</v>
      </c>
      <c r="DU49" s="165">
        <f t="shared" si="33"/>
        <v>0</v>
      </c>
      <c r="DV49" s="165">
        <f t="shared" si="33"/>
        <v>0</v>
      </c>
      <c r="DW49" s="165">
        <f t="shared" si="33"/>
        <v>0</v>
      </c>
      <c r="DX49" s="165">
        <f t="shared" si="33"/>
        <v>0</v>
      </c>
      <c r="DY49" s="165">
        <f t="shared" si="33"/>
        <v>0</v>
      </c>
    </row>
    <row r="51" spans="3:129" ht="20.25">
      <c r="C51" s="2" t="s">
        <v>256</v>
      </c>
    </row>
    <row r="52" spans="3:129" ht="15">
      <c r="C52" s="3" t="s">
        <v>257</v>
      </c>
    </row>
    <row r="53" spans="3:129">
      <c r="C53" s="146" t="s">
        <v>251</v>
      </c>
      <c r="D53" s="8" t="s">
        <v>215</v>
      </c>
      <c r="I53" s="164">
        <f t="shared" ref="I53" si="34">SUM(J53:DY53)</f>
        <v>4698.4494552683036</v>
      </c>
      <c r="J53" s="140">
        <f>J49</f>
        <v>1407.0313948372795</v>
      </c>
      <c r="K53" s="140">
        <f t="shared" ref="K53:BV53" si="35">K49</f>
        <v>893.03139483727955</v>
      </c>
      <c r="L53" s="140">
        <f t="shared" si="35"/>
        <v>685.31521684349173</v>
      </c>
      <c r="M53" s="140">
        <f t="shared" si="35"/>
        <v>874.95761711765829</v>
      </c>
      <c r="N53" s="140">
        <f t="shared" si="35"/>
        <v>583.3471198929368</v>
      </c>
      <c r="O53" s="140">
        <f t="shared" si="35"/>
        <v>254.76671173965772</v>
      </c>
      <c r="P53" s="140">
        <f t="shared" si="35"/>
        <v>0</v>
      </c>
      <c r="Q53" s="140">
        <f t="shared" si="35"/>
        <v>0</v>
      </c>
      <c r="R53" s="140">
        <f t="shared" si="35"/>
        <v>0</v>
      </c>
      <c r="S53" s="140">
        <f t="shared" si="35"/>
        <v>0</v>
      </c>
      <c r="T53" s="140">
        <f t="shared" si="35"/>
        <v>0</v>
      </c>
      <c r="U53" s="140">
        <f t="shared" si="35"/>
        <v>0</v>
      </c>
      <c r="V53" s="140">
        <f t="shared" si="35"/>
        <v>0</v>
      </c>
      <c r="W53" s="140">
        <f t="shared" si="35"/>
        <v>0</v>
      </c>
      <c r="X53" s="140">
        <f t="shared" si="35"/>
        <v>0</v>
      </c>
      <c r="Y53" s="140">
        <f t="shared" si="35"/>
        <v>0</v>
      </c>
      <c r="Z53" s="140">
        <f t="shared" si="35"/>
        <v>0</v>
      </c>
      <c r="AA53" s="140">
        <f t="shared" si="35"/>
        <v>0</v>
      </c>
      <c r="AB53" s="140">
        <f t="shared" si="35"/>
        <v>0</v>
      </c>
      <c r="AC53" s="140">
        <f t="shared" si="35"/>
        <v>0</v>
      </c>
      <c r="AD53" s="140">
        <f t="shared" si="35"/>
        <v>0</v>
      </c>
      <c r="AE53" s="140">
        <f t="shared" si="35"/>
        <v>0</v>
      </c>
      <c r="AF53" s="140">
        <f t="shared" si="35"/>
        <v>0</v>
      </c>
      <c r="AG53" s="140">
        <f t="shared" si="35"/>
        <v>0</v>
      </c>
      <c r="AH53" s="140">
        <f t="shared" si="35"/>
        <v>0</v>
      </c>
      <c r="AI53" s="140">
        <f t="shared" si="35"/>
        <v>0</v>
      </c>
      <c r="AJ53" s="140">
        <f t="shared" si="35"/>
        <v>0</v>
      </c>
      <c r="AK53" s="140">
        <f t="shared" si="35"/>
        <v>0</v>
      </c>
      <c r="AL53" s="140">
        <f t="shared" si="35"/>
        <v>0</v>
      </c>
      <c r="AM53" s="140">
        <f t="shared" si="35"/>
        <v>0</v>
      </c>
      <c r="AN53" s="140">
        <f t="shared" si="35"/>
        <v>0</v>
      </c>
      <c r="AO53" s="140">
        <f t="shared" si="35"/>
        <v>0</v>
      </c>
      <c r="AP53" s="140">
        <f t="shared" si="35"/>
        <v>0</v>
      </c>
      <c r="AQ53" s="140">
        <f t="shared" si="35"/>
        <v>0</v>
      </c>
      <c r="AR53" s="140">
        <f t="shared" si="35"/>
        <v>0</v>
      </c>
      <c r="AS53" s="140">
        <f t="shared" si="35"/>
        <v>0</v>
      </c>
      <c r="AT53" s="140">
        <f t="shared" si="35"/>
        <v>0</v>
      </c>
      <c r="AU53" s="140">
        <f t="shared" si="35"/>
        <v>0</v>
      </c>
      <c r="AV53" s="140">
        <f t="shared" si="35"/>
        <v>0</v>
      </c>
      <c r="AW53" s="140">
        <f t="shared" si="35"/>
        <v>0</v>
      </c>
      <c r="AX53" s="140">
        <f t="shared" si="35"/>
        <v>0</v>
      </c>
      <c r="AY53" s="140">
        <f t="shared" si="35"/>
        <v>0</v>
      </c>
      <c r="AZ53" s="140">
        <f t="shared" si="35"/>
        <v>0</v>
      </c>
      <c r="BA53" s="140">
        <f t="shared" si="35"/>
        <v>0</v>
      </c>
      <c r="BB53" s="140">
        <f t="shared" si="35"/>
        <v>0</v>
      </c>
      <c r="BC53" s="140">
        <f t="shared" si="35"/>
        <v>0</v>
      </c>
      <c r="BD53" s="140">
        <f t="shared" si="35"/>
        <v>0</v>
      </c>
      <c r="BE53" s="140">
        <f t="shared" si="35"/>
        <v>0</v>
      </c>
      <c r="BF53" s="140">
        <f t="shared" si="35"/>
        <v>0</v>
      </c>
      <c r="BG53" s="140">
        <f t="shared" si="35"/>
        <v>0</v>
      </c>
      <c r="BH53" s="140">
        <f t="shared" si="35"/>
        <v>0</v>
      </c>
      <c r="BI53" s="140">
        <f t="shared" si="35"/>
        <v>0</v>
      </c>
      <c r="BJ53" s="140">
        <f t="shared" si="35"/>
        <v>0</v>
      </c>
      <c r="BK53" s="140">
        <f t="shared" si="35"/>
        <v>0</v>
      </c>
      <c r="BL53" s="140">
        <f t="shared" si="35"/>
        <v>0</v>
      </c>
      <c r="BM53" s="140">
        <f t="shared" si="35"/>
        <v>0</v>
      </c>
      <c r="BN53" s="140">
        <f t="shared" si="35"/>
        <v>0</v>
      </c>
      <c r="BO53" s="140">
        <f t="shared" si="35"/>
        <v>0</v>
      </c>
      <c r="BP53" s="140">
        <f t="shared" si="35"/>
        <v>0</v>
      </c>
      <c r="BQ53" s="140">
        <f t="shared" si="35"/>
        <v>0</v>
      </c>
      <c r="BR53" s="140">
        <f t="shared" si="35"/>
        <v>0</v>
      </c>
      <c r="BS53" s="140">
        <f t="shared" si="35"/>
        <v>0</v>
      </c>
      <c r="BT53" s="140">
        <f t="shared" si="35"/>
        <v>0</v>
      </c>
      <c r="BU53" s="140">
        <f t="shared" si="35"/>
        <v>0</v>
      </c>
      <c r="BV53" s="140">
        <f t="shared" si="35"/>
        <v>0</v>
      </c>
      <c r="BW53" s="140">
        <f t="shared" ref="BW53:DY53" si="36">BW49</f>
        <v>0</v>
      </c>
      <c r="BX53" s="140">
        <f t="shared" si="36"/>
        <v>0</v>
      </c>
      <c r="BY53" s="140">
        <f t="shared" si="36"/>
        <v>0</v>
      </c>
      <c r="BZ53" s="140">
        <f t="shared" si="36"/>
        <v>0</v>
      </c>
      <c r="CA53" s="140">
        <f t="shared" si="36"/>
        <v>0</v>
      </c>
      <c r="CB53" s="140">
        <f t="shared" si="36"/>
        <v>0</v>
      </c>
      <c r="CC53" s="140">
        <f t="shared" si="36"/>
        <v>0</v>
      </c>
      <c r="CD53" s="140">
        <f t="shared" si="36"/>
        <v>0</v>
      </c>
      <c r="CE53" s="140">
        <f t="shared" si="36"/>
        <v>0</v>
      </c>
      <c r="CF53" s="140">
        <f t="shared" si="36"/>
        <v>0</v>
      </c>
      <c r="CG53" s="140">
        <f t="shared" si="36"/>
        <v>0</v>
      </c>
      <c r="CH53" s="140">
        <f t="shared" si="36"/>
        <v>0</v>
      </c>
      <c r="CI53" s="140">
        <f t="shared" si="36"/>
        <v>0</v>
      </c>
      <c r="CJ53" s="140">
        <f t="shared" si="36"/>
        <v>0</v>
      </c>
      <c r="CK53" s="140">
        <f t="shared" si="36"/>
        <v>0</v>
      </c>
      <c r="CL53" s="140">
        <f t="shared" si="36"/>
        <v>0</v>
      </c>
      <c r="CM53" s="140">
        <f t="shared" si="36"/>
        <v>0</v>
      </c>
      <c r="CN53" s="140">
        <f t="shared" si="36"/>
        <v>0</v>
      </c>
      <c r="CO53" s="140">
        <f t="shared" si="36"/>
        <v>0</v>
      </c>
      <c r="CP53" s="140">
        <f t="shared" si="36"/>
        <v>0</v>
      </c>
      <c r="CQ53" s="140">
        <f t="shared" si="36"/>
        <v>0</v>
      </c>
      <c r="CR53" s="140">
        <f t="shared" si="36"/>
        <v>0</v>
      </c>
      <c r="CS53" s="140">
        <f t="shared" si="36"/>
        <v>0</v>
      </c>
      <c r="CT53" s="140">
        <f t="shared" si="36"/>
        <v>0</v>
      </c>
      <c r="CU53" s="140">
        <f t="shared" si="36"/>
        <v>0</v>
      </c>
      <c r="CV53" s="140">
        <f t="shared" si="36"/>
        <v>0</v>
      </c>
      <c r="CW53" s="140">
        <f t="shared" si="36"/>
        <v>0</v>
      </c>
      <c r="CX53" s="140">
        <f t="shared" si="36"/>
        <v>0</v>
      </c>
      <c r="CY53" s="140">
        <f t="shared" si="36"/>
        <v>0</v>
      </c>
      <c r="CZ53" s="140">
        <f t="shared" si="36"/>
        <v>0</v>
      </c>
      <c r="DA53" s="140">
        <f t="shared" si="36"/>
        <v>0</v>
      </c>
      <c r="DB53" s="140">
        <f t="shared" si="36"/>
        <v>0</v>
      </c>
      <c r="DC53" s="140">
        <f t="shared" si="36"/>
        <v>0</v>
      </c>
      <c r="DD53" s="140">
        <f t="shared" si="36"/>
        <v>0</v>
      </c>
      <c r="DE53" s="140">
        <f t="shared" si="36"/>
        <v>0</v>
      </c>
      <c r="DF53" s="140">
        <f t="shared" si="36"/>
        <v>0</v>
      </c>
      <c r="DG53" s="140">
        <f t="shared" si="36"/>
        <v>0</v>
      </c>
      <c r="DH53" s="140">
        <f t="shared" si="36"/>
        <v>0</v>
      </c>
      <c r="DI53" s="140">
        <f t="shared" si="36"/>
        <v>0</v>
      </c>
      <c r="DJ53" s="140">
        <f t="shared" si="36"/>
        <v>0</v>
      </c>
      <c r="DK53" s="140">
        <f t="shared" si="36"/>
        <v>0</v>
      </c>
      <c r="DL53" s="140">
        <f t="shared" si="36"/>
        <v>0</v>
      </c>
      <c r="DM53" s="140">
        <f t="shared" si="36"/>
        <v>0</v>
      </c>
      <c r="DN53" s="140">
        <f t="shared" si="36"/>
        <v>0</v>
      </c>
      <c r="DO53" s="140">
        <f t="shared" si="36"/>
        <v>0</v>
      </c>
      <c r="DP53" s="140">
        <f t="shared" si="36"/>
        <v>0</v>
      </c>
      <c r="DQ53" s="140">
        <f t="shared" si="36"/>
        <v>0</v>
      </c>
      <c r="DR53" s="140">
        <f t="shared" si="36"/>
        <v>0</v>
      </c>
      <c r="DS53" s="140">
        <f t="shared" si="36"/>
        <v>0</v>
      </c>
      <c r="DT53" s="140">
        <f t="shared" si="36"/>
        <v>0</v>
      </c>
      <c r="DU53" s="140">
        <f t="shared" si="36"/>
        <v>0</v>
      </c>
      <c r="DV53" s="140">
        <f t="shared" si="36"/>
        <v>0</v>
      </c>
      <c r="DW53" s="140">
        <f t="shared" si="36"/>
        <v>0</v>
      </c>
      <c r="DX53" s="140">
        <f t="shared" si="36"/>
        <v>0</v>
      </c>
      <c r="DY53" s="140">
        <f t="shared" si="36"/>
        <v>0</v>
      </c>
    </row>
    <row r="54" spans="3:129" ht="15">
      <c r="C54" s="3" t="s">
        <v>258</v>
      </c>
    </row>
    <row r="55" spans="3:129">
      <c r="C55" s="146" t="s">
        <v>259</v>
      </c>
      <c r="D55" s="8" t="s">
        <v>215</v>
      </c>
      <c r="I55" s="164">
        <f t="shared" ref="I55:I56" si="37">SUM(J55:DY55)</f>
        <v>-1500</v>
      </c>
      <c r="J55" s="140">
        <f t="shared" ref="J55:AO55" si="38">-MIN(J53,J72)</f>
        <v>-1407.0313948372795</v>
      </c>
      <c r="K55" s="140">
        <f t="shared" si="38"/>
        <v>-92.968605162720451</v>
      </c>
      <c r="L55" s="140">
        <f t="shared" si="38"/>
        <v>0</v>
      </c>
      <c r="M55" s="140">
        <f t="shared" si="38"/>
        <v>0</v>
      </c>
      <c r="N55" s="140">
        <f t="shared" si="38"/>
        <v>0</v>
      </c>
      <c r="O55" s="140">
        <f t="shared" si="38"/>
        <v>0</v>
      </c>
      <c r="P55" s="140">
        <f t="shared" si="38"/>
        <v>0</v>
      </c>
      <c r="Q55" s="140">
        <f t="shared" si="38"/>
        <v>0</v>
      </c>
      <c r="R55" s="140">
        <f t="shared" si="38"/>
        <v>0</v>
      </c>
      <c r="S55" s="140">
        <f t="shared" si="38"/>
        <v>0</v>
      </c>
      <c r="T55" s="140">
        <f t="shared" si="38"/>
        <v>0</v>
      </c>
      <c r="U55" s="140">
        <f t="shared" si="38"/>
        <v>0</v>
      </c>
      <c r="V55" s="140">
        <f t="shared" si="38"/>
        <v>0</v>
      </c>
      <c r="W55" s="140">
        <f t="shared" si="38"/>
        <v>0</v>
      </c>
      <c r="X55" s="140">
        <f t="shared" si="38"/>
        <v>0</v>
      </c>
      <c r="Y55" s="140">
        <f t="shared" si="38"/>
        <v>0</v>
      </c>
      <c r="Z55" s="140">
        <f t="shared" si="38"/>
        <v>0</v>
      </c>
      <c r="AA55" s="140">
        <f t="shared" si="38"/>
        <v>0</v>
      </c>
      <c r="AB55" s="140">
        <f t="shared" si="38"/>
        <v>0</v>
      </c>
      <c r="AC55" s="140">
        <f t="shared" si="38"/>
        <v>0</v>
      </c>
      <c r="AD55" s="140">
        <f t="shared" si="38"/>
        <v>0</v>
      </c>
      <c r="AE55" s="140">
        <f t="shared" si="38"/>
        <v>0</v>
      </c>
      <c r="AF55" s="140">
        <f t="shared" si="38"/>
        <v>0</v>
      </c>
      <c r="AG55" s="140">
        <f t="shared" si="38"/>
        <v>0</v>
      </c>
      <c r="AH55" s="140">
        <f t="shared" si="38"/>
        <v>0</v>
      </c>
      <c r="AI55" s="140">
        <f t="shared" si="38"/>
        <v>0</v>
      </c>
      <c r="AJ55" s="140">
        <f t="shared" si="38"/>
        <v>0</v>
      </c>
      <c r="AK55" s="140">
        <f t="shared" si="38"/>
        <v>0</v>
      </c>
      <c r="AL55" s="140">
        <f t="shared" si="38"/>
        <v>0</v>
      </c>
      <c r="AM55" s="140">
        <f t="shared" si="38"/>
        <v>0</v>
      </c>
      <c r="AN55" s="140">
        <f t="shared" si="38"/>
        <v>0</v>
      </c>
      <c r="AO55" s="140">
        <f t="shared" si="38"/>
        <v>0</v>
      </c>
      <c r="AP55" s="140">
        <f t="shared" ref="AP55:BU55" si="39">-MIN(AP53,AP72)</f>
        <v>0</v>
      </c>
      <c r="AQ55" s="140">
        <f t="shared" si="39"/>
        <v>0</v>
      </c>
      <c r="AR55" s="140">
        <f t="shared" si="39"/>
        <v>0</v>
      </c>
      <c r="AS55" s="140">
        <f t="shared" si="39"/>
        <v>0</v>
      </c>
      <c r="AT55" s="140">
        <f t="shared" si="39"/>
        <v>0</v>
      </c>
      <c r="AU55" s="140">
        <f t="shared" si="39"/>
        <v>0</v>
      </c>
      <c r="AV55" s="140">
        <f t="shared" si="39"/>
        <v>0</v>
      </c>
      <c r="AW55" s="140">
        <f t="shared" si="39"/>
        <v>0</v>
      </c>
      <c r="AX55" s="140">
        <f t="shared" si="39"/>
        <v>0</v>
      </c>
      <c r="AY55" s="140">
        <f t="shared" si="39"/>
        <v>0</v>
      </c>
      <c r="AZ55" s="140">
        <f t="shared" si="39"/>
        <v>0</v>
      </c>
      <c r="BA55" s="140">
        <f t="shared" si="39"/>
        <v>0</v>
      </c>
      <c r="BB55" s="140">
        <f t="shared" si="39"/>
        <v>0</v>
      </c>
      <c r="BC55" s="140">
        <f t="shared" si="39"/>
        <v>0</v>
      </c>
      <c r="BD55" s="140">
        <f t="shared" si="39"/>
        <v>0</v>
      </c>
      <c r="BE55" s="140">
        <f t="shared" si="39"/>
        <v>0</v>
      </c>
      <c r="BF55" s="140">
        <f t="shared" si="39"/>
        <v>0</v>
      </c>
      <c r="BG55" s="140">
        <f t="shared" si="39"/>
        <v>0</v>
      </c>
      <c r="BH55" s="140">
        <f t="shared" si="39"/>
        <v>0</v>
      </c>
      <c r="BI55" s="140">
        <f t="shared" si="39"/>
        <v>0</v>
      </c>
      <c r="BJ55" s="140">
        <f t="shared" si="39"/>
        <v>0</v>
      </c>
      <c r="BK55" s="140">
        <f t="shared" si="39"/>
        <v>0</v>
      </c>
      <c r="BL55" s="140">
        <f t="shared" si="39"/>
        <v>0</v>
      </c>
      <c r="BM55" s="140">
        <f t="shared" si="39"/>
        <v>0</v>
      </c>
      <c r="BN55" s="140">
        <f t="shared" si="39"/>
        <v>0</v>
      </c>
      <c r="BO55" s="140">
        <f t="shared" si="39"/>
        <v>0</v>
      </c>
      <c r="BP55" s="140">
        <f t="shared" si="39"/>
        <v>0</v>
      </c>
      <c r="BQ55" s="140">
        <f t="shared" si="39"/>
        <v>0</v>
      </c>
      <c r="BR55" s="140">
        <f t="shared" si="39"/>
        <v>0</v>
      </c>
      <c r="BS55" s="140">
        <f t="shared" si="39"/>
        <v>0</v>
      </c>
      <c r="BT55" s="140">
        <f t="shared" si="39"/>
        <v>0</v>
      </c>
      <c r="BU55" s="140">
        <f t="shared" si="39"/>
        <v>0</v>
      </c>
      <c r="BV55" s="140">
        <f t="shared" ref="BV55:DA55" si="40">-MIN(BV53,BV72)</f>
        <v>0</v>
      </c>
      <c r="BW55" s="140">
        <f t="shared" si="40"/>
        <v>0</v>
      </c>
      <c r="BX55" s="140">
        <f t="shared" si="40"/>
        <v>0</v>
      </c>
      <c r="BY55" s="140">
        <f t="shared" si="40"/>
        <v>0</v>
      </c>
      <c r="BZ55" s="140">
        <f t="shared" si="40"/>
        <v>0</v>
      </c>
      <c r="CA55" s="140">
        <f t="shared" si="40"/>
        <v>0</v>
      </c>
      <c r="CB55" s="140">
        <f t="shared" si="40"/>
        <v>0</v>
      </c>
      <c r="CC55" s="140">
        <f t="shared" si="40"/>
        <v>0</v>
      </c>
      <c r="CD55" s="140">
        <f t="shared" si="40"/>
        <v>0</v>
      </c>
      <c r="CE55" s="140">
        <f t="shared" si="40"/>
        <v>0</v>
      </c>
      <c r="CF55" s="140">
        <f t="shared" si="40"/>
        <v>0</v>
      </c>
      <c r="CG55" s="140">
        <f t="shared" si="40"/>
        <v>0</v>
      </c>
      <c r="CH55" s="140">
        <f t="shared" si="40"/>
        <v>0</v>
      </c>
      <c r="CI55" s="140">
        <f t="shared" si="40"/>
        <v>0</v>
      </c>
      <c r="CJ55" s="140">
        <f t="shared" si="40"/>
        <v>0</v>
      </c>
      <c r="CK55" s="140">
        <f t="shared" si="40"/>
        <v>0</v>
      </c>
      <c r="CL55" s="140">
        <f t="shared" si="40"/>
        <v>0</v>
      </c>
      <c r="CM55" s="140">
        <f t="shared" si="40"/>
        <v>0</v>
      </c>
      <c r="CN55" s="140">
        <f t="shared" si="40"/>
        <v>0</v>
      </c>
      <c r="CO55" s="140">
        <f t="shared" si="40"/>
        <v>0</v>
      </c>
      <c r="CP55" s="140">
        <f t="shared" si="40"/>
        <v>0</v>
      </c>
      <c r="CQ55" s="140">
        <f t="shared" si="40"/>
        <v>0</v>
      </c>
      <c r="CR55" s="140">
        <f t="shared" si="40"/>
        <v>0</v>
      </c>
      <c r="CS55" s="140">
        <f t="shared" si="40"/>
        <v>0</v>
      </c>
      <c r="CT55" s="140">
        <f t="shared" si="40"/>
        <v>0</v>
      </c>
      <c r="CU55" s="140">
        <f t="shared" si="40"/>
        <v>0</v>
      </c>
      <c r="CV55" s="140">
        <f t="shared" si="40"/>
        <v>0</v>
      </c>
      <c r="CW55" s="140">
        <f t="shared" si="40"/>
        <v>0</v>
      </c>
      <c r="CX55" s="140">
        <f t="shared" si="40"/>
        <v>0</v>
      </c>
      <c r="CY55" s="140">
        <f t="shared" si="40"/>
        <v>0</v>
      </c>
      <c r="CZ55" s="140">
        <f t="shared" si="40"/>
        <v>0</v>
      </c>
      <c r="DA55" s="140">
        <f t="shared" si="40"/>
        <v>0</v>
      </c>
      <c r="DB55" s="140">
        <f t="shared" ref="DB55:DY55" si="41">-MIN(DB53,DB72)</f>
        <v>0</v>
      </c>
      <c r="DC55" s="140">
        <f t="shared" si="41"/>
        <v>0</v>
      </c>
      <c r="DD55" s="140">
        <f t="shared" si="41"/>
        <v>0</v>
      </c>
      <c r="DE55" s="140">
        <f t="shared" si="41"/>
        <v>0</v>
      </c>
      <c r="DF55" s="140">
        <f t="shared" si="41"/>
        <v>0</v>
      </c>
      <c r="DG55" s="140">
        <f t="shared" si="41"/>
        <v>0</v>
      </c>
      <c r="DH55" s="140">
        <f t="shared" si="41"/>
        <v>0</v>
      </c>
      <c r="DI55" s="140">
        <f t="shared" si="41"/>
        <v>0</v>
      </c>
      <c r="DJ55" s="140">
        <f t="shared" si="41"/>
        <v>0</v>
      </c>
      <c r="DK55" s="140">
        <f t="shared" si="41"/>
        <v>0</v>
      </c>
      <c r="DL55" s="140">
        <f t="shared" si="41"/>
        <v>0</v>
      </c>
      <c r="DM55" s="140">
        <f t="shared" si="41"/>
        <v>0</v>
      </c>
      <c r="DN55" s="140">
        <f t="shared" si="41"/>
        <v>0</v>
      </c>
      <c r="DO55" s="140">
        <f t="shared" si="41"/>
        <v>0</v>
      </c>
      <c r="DP55" s="140">
        <f t="shared" si="41"/>
        <v>0</v>
      </c>
      <c r="DQ55" s="140">
        <f t="shared" si="41"/>
        <v>0</v>
      </c>
      <c r="DR55" s="140">
        <f t="shared" si="41"/>
        <v>0</v>
      </c>
      <c r="DS55" s="140">
        <f t="shared" si="41"/>
        <v>0</v>
      </c>
      <c r="DT55" s="140">
        <f t="shared" si="41"/>
        <v>0</v>
      </c>
      <c r="DU55" s="140">
        <f t="shared" si="41"/>
        <v>0</v>
      </c>
      <c r="DV55" s="140">
        <f t="shared" si="41"/>
        <v>0</v>
      </c>
      <c r="DW55" s="140">
        <f t="shared" si="41"/>
        <v>0</v>
      </c>
      <c r="DX55" s="140">
        <f t="shared" si="41"/>
        <v>0</v>
      </c>
      <c r="DY55" s="140">
        <f t="shared" si="41"/>
        <v>0</v>
      </c>
    </row>
    <row r="56" spans="3:129">
      <c r="C56" s="146" t="s">
        <v>260</v>
      </c>
      <c r="D56" s="8" t="s">
        <v>215</v>
      </c>
      <c r="I56" s="164">
        <f t="shared" si="37"/>
        <v>3198.4494552683036</v>
      </c>
      <c r="J56" s="178">
        <f>J53+J55</f>
        <v>0</v>
      </c>
      <c r="K56" s="178">
        <f t="shared" ref="K56:BV56" si="42">K53+K55</f>
        <v>800.0627896745591</v>
      </c>
      <c r="L56" s="178">
        <f t="shared" si="42"/>
        <v>685.31521684349173</v>
      </c>
      <c r="M56" s="178">
        <f t="shared" si="42"/>
        <v>874.95761711765829</v>
      </c>
      <c r="N56" s="178">
        <f t="shared" si="42"/>
        <v>583.3471198929368</v>
      </c>
      <c r="O56" s="178">
        <f t="shared" si="42"/>
        <v>254.76671173965772</v>
      </c>
      <c r="P56" s="178">
        <f t="shared" si="42"/>
        <v>0</v>
      </c>
      <c r="Q56" s="178">
        <f t="shared" si="42"/>
        <v>0</v>
      </c>
      <c r="R56" s="178">
        <f t="shared" si="42"/>
        <v>0</v>
      </c>
      <c r="S56" s="178">
        <f t="shared" si="42"/>
        <v>0</v>
      </c>
      <c r="T56" s="178">
        <f t="shared" si="42"/>
        <v>0</v>
      </c>
      <c r="U56" s="178">
        <f t="shared" si="42"/>
        <v>0</v>
      </c>
      <c r="V56" s="178">
        <f t="shared" si="42"/>
        <v>0</v>
      </c>
      <c r="W56" s="178">
        <f t="shared" si="42"/>
        <v>0</v>
      </c>
      <c r="X56" s="178">
        <f t="shared" si="42"/>
        <v>0</v>
      </c>
      <c r="Y56" s="178">
        <f t="shared" si="42"/>
        <v>0</v>
      </c>
      <c r="Z56" s="178">
        <f t="shared" si="42"/>
        <v>0</v>
      </c>
      <c r="AA56" s="178">
        <f t="shared" si="42"/>
        <v>0</v>
      </c>
      <c r="AB56" s="178">
        <f t="shared" si="42"/>
        <v>0</v>
      </c>
      <c r="AC56" s="178">
        <f t="shared" si="42"/>
        <v>0</v>
      </c>
      <c r="AD56" s="178">
        <f t="shared" si="42"/>
        <v>0</v>
      </c>
      <c r="AE56" s="178">
        <f t="shared" si="42"/>
        <v>0</v>
      </c>
      <c r="AF56" s="178">
        <f t="shared" si="42"/>
        <v>0</v>
      </c>
      <c r="AG56" s="178">
        <f t="shared" si="42"/>
        <v>0</v>
      </c>
      <c r="AH56" s="178">
        <f t="shared" si="42"/>
        <v>0</v>
      </c>
      <c r="AI56" s="178">
        <f t="shared" si="42"/>
        <v>0</v>
      </c>
      <c r="AJ56" s="178">
        <f t="shared" si="42"/>
        <v>0</v>
      </c>
      <c r="AK56" s="178">
        <f t="shared" si="42"/>
        <v>0</v>
      </c>
      <c r="AL56" s="178">
        <f t="shared" si="42"/>
        <v>0</v>
      </c>
      <c r="AM56" s="178">
        <f t="shared" si="42"/>
        <v>0</v>
      </c>
      <c r="AN56" s="178">
        <f t="shared" si="42"/>
        <v>0</v>
      </c>
      <c r="AO56" s="178">
        <f t="shared" si="42"/>
        <v>0</v>
      </c>
      <c r="AP56" s="178">
        <f t="shared" si="42"/>
        <v>0</v>
      </c>
      <c r="AQ56" s="178">
        <f t="shared" si="42"/>
        <v>0</v>
      </c>
      <c r="AR56" s="178">
        <f t="shared" si="42"/>
        <v>0</v>
      </c>
      <c r="AS56" s="178">
        <f t="shared" si="42"/>
        <v>0</v>
      </c>
      <c r="AT56" s="178">
        <f t="shared" si="42"/>
        <v>0</v>
      </c>
      <c r="AU56" s="178">
        <f t="shared" si="42"/>
        <v>0</v>
      </c>
      <c r="AV56" s="178">
        <f t="shared" si="42"/>
        <v>0</v>
      </c>
      <c r="AW56" s="178">
        <f t="shared" si="42"/>
        <v>0</v>
      </c>
      <c r="AX56" s="178">
        <f t="shared" si="42"/>
        <v>0</v>
      </c>
      <c r="AY56" s="178">
        <f t="shared" si="42"/>
        <v>0</v>
      </c>
      <c r="AZ56" s="178">
        <f t="shared" si="42"/>
        <v>0</v>
      </c>
      <c r="BA56" s="178">
        <f t="shared" si="42"/>
        <v>0</v>
      </c>
      <c r="BB56" s="178">
        <f t="shared" si="42"/>
        <v>0</v>
      </c>
      <c r="BC56" s="178">
        <f t="shared" si="42"/>
        <v>0</v>
      </c>
      <c r="BD56" s="178">
        <f t="shared" si="42"/>
        <v>0</v>
      </c>
      <c r="BE56" s="178">
        <f t="shared" si="42"/>
        <v>0</v>
      </c>
      <c r="BF56" s="178">
        <f t="shared" si="42"/>
        <v>0</v>
      </c>
      <c r="BG56" s="178">
        <f t="shared" si="42"/>
        <v>0</v>
      </c>
      <c r="BH56" s="178">
        <f t="shared" si="42"/>
        <v>0</v>
      </c>
      <c r="BI56" s="178">
        <f t="shared" si="42"/>
        <v>0</v>
      </c>
      <c r="BJ56" s="178">
        <f t="shared" si="42"/>
        <v>0</v>
      </c>
      <c r="BK56" s="178">
        <f t="shared" si="42"/>
        <v>0</v>
      </c>
      <c r="BL56" s="178">
        <f t="shared" si="42"/>
        <v>0</v>
      </c>
      <c r="BM56" s="178">
        <f t="shared" si="42"/>
        <v>0</v>
      </c>
      <c r="BN56" s="178">
        <f t="shared" si="42"/>
        <v>0</v>
      </c>
      <c r="BO56" s="178">
        <f t="shared" si="42"/>
        <v>0</v>
      </c>
      <c r="BP56" s="178">
        <f t="shared" si="42"/>
        <v>0</v>
      </c>
      <c r="BQ56" s="178">
        <f t="shared" si="42"/>
        <v>0</v>
      </c>
      <c r="BR56" s="178">
        <f t="shared" si="42"/>
        <v>0</v>
      </c>
      <c r="BS56" s="178">
        <f t="shared" si="42"/>
        <v>0</v>
      </c>
      <c r="BT56" s="178">
        <f t="shared" si="42"/>
        <v>0</v>
      </c>
      <c r="BU56" s="178">
        <f t="shared" si="42"/>
        <v>0</v>
      </c>
      <c r="BV56" s="178">
        <f t="shared" si="42"/>
        <v>0</v>
      </c>
      <c r="BW56" s="178">
        <f t="shared" ref="BW56:DY56" si="43">BW53+BW55</f>
        <v>0</v>
      </c>
      <c r="BX56" s="178">
        <f t="shared" si="43"/>
        <v>0</v>
      </c>
      <c r="BY56" s="178">
        <f t="shared" si="43"/>
        <v>0</v>
      </c>
      <c r="BZ56" s="178">
        <f t="shared" si="43"/>
        <v>0</v>
      </c>
      <c r="CA56" s="178">
        <f t="shared" si="43"/>
        <v>0</v>
      </c>
      <c r="CB56" s="178">
        <f t="shared" si="43"/>
        <v>0</v>
      </c>
      <c r="CC56" s="178">
        <f t="shared" si="43"/>
        <v>0</v>
      </c>
      <c r="CD56" s="178">
        <f t="shared" si="43"/>
        <v>0</v>
      </c>
      <c r="CE56" s="178">
        <f t="shared" si="43"/>
        <v>0</v>
      </c>
      <c r="CF56" s="178">
        <f t="shared" si="43"/>
        <v>0</v>
      </c>
      <c r="CG56" s="178">
        <f t="shared" si="43"/>
        <v>0</v>
      </c>
      <c r="CH56" s="178">
        <f t="shared" si="43"/>
        <v>0</v>
      </c>
      <c r="CI56" s="178">
        <f t="shared" si="43"/>
        <v>0</v>
      </c>
      <c r="CJ56" s="178">
        <f t="shared" si="43"/>
        <v>0</v>
      </c>
      <c r="CK56" s="178">
        <f t="shared" si="43"/>
        <v>0</v>
      </c>
      <c r="CL56" s="178">
        <f t="shared" si="43"/>
        <v>0</v>
      </c>
      <c r="CM56" s="178">
        <f t="shared" si="43"/>
        <v>0</v>
      </c>
      <c r="CN56" s="178">
        <f t="shared" si="43"/>
        <v>0</v>
      </c>
      <c r="CO56" s="178">
        <f t="shared" si="43"/>
        <v>0</v>
      </c>
      <c r="CP56" s="178">
        <f t="shared" si="43"/>
        <v>0</v>
      </c>
      <c r="CQ56" s="178">
        <f t="shared" si="43"/>
        <v>0</v>
      </c>
      <c r="CR56" s="178">
        <f t="shared" si="43"/>
        <v>0</v>
      </c>
      <c r="CS56" s="178">
        <f t="shared" si="43"/>
        <v>0</v>
      </c>
      <c r="CT56" s="178">
        <f t="shared" si="43"/>
        <v>0</v>
      </c>
      <c r="CU56" s="178">
        <f t="shared" si="43"/>
        <v>0</v>
      </c>
      <c r="CV56" s="178">
        <f t="shared" si="43"/>
        <v>0</v>
      </c>
      <c r="CW56" s="178">
        <f t="shared" si="43"/>
        <v>0</v>
      </c>
      <c r="CX56" s="178">
        <f t="shared" si="43"/>
        <v>0</v>
      </c>
      <c r="CY56" s="178">
        <f t="shared" si="43"/>
        <v>0</v>
      </c>
      <c r="CZ56" s="178">
        <f t="shared" si="43"/>
        <v>0</v>
      </c>
      <c r="DA56" s="178">
        <f t="shared" si="43"/>
        <v>0</v>
      </c>
      <c r="DB56" s="178">
        <f t="shared" si="43"/>
        <v>0</v>
      </c>
      <c r="DC56" s="178">
        <f t="shared" si="43"/>
        <v>0</v>
      </c>
      <c r="DD56" s="178">
        <f t="shared" si="43"/>
        <v>0</v>
      </c>
      <c r="DE56" s="178">
        <f t="shared" si="43"/>
        <v>0</v>
      </c>
      <c r="DF56" s="178">
        <f t="shared" si="43"/>
        <v>0</v>
      </c>
      <c r="DG56" s="178">
        <f t="shared" si="43"/>
        <v>0</v>
      </c>
      <c r="DH56" s="178">
        <f t="shared" si="43"/>
        <v>0</v>
      </c>
      <c r="DI56" s="178">
        <f t="shared" si="43"/>
        <v>0</v>
      </c>
      <c r="DJ56" s="178">
        <f t="shared" si="43"/>
        <v>0</v>
      </c>
      <c r="DK56" s="178">
        <f t="shared" si="43"/>
        <v>0</v>
      </c>
      <c r="DL56" s="178">
        <f t="shared" si="43"/>
        <v>0</v>
      </c>
      <c r="DM56" s="178">
        <f t="shared" si="43"/>
        <v>0</v>
      </c>
      <c r="DN56" s="178">
        <f t="shared" si="43"/>
        <v>0</v>
      </c>
      <c r="DO56" s="178">
        <f t="shared" si="43"/>
        <v>0</v>
      </c>
      <c r="DP56" s="178">
        <f t="shared" si="43"/>
        <v>0</v>
      </c>
      <c r="DQ56" s="178">
        <f t="shared" si="43"/>
        <v>0</v>
      </c>
      <c r="DR56" s="178">
        <f t="shared" si="43"/>
        <v>0</v>
      </c>
      <c r="DS56" s="178">
        <f t="shared" si="43"/>
        <v>0</v>
      </c>
      <c r="DT56" s="178">
        <f t="shared" si="43"/>
        <v>0</v>
      </c>
      <c r="DU56" s="178">
        <f t="shared" si="43"/>
        <v>0</v>
      </c>
      <c r="DV56" s="178">
        <f t="shared" si="43"/>
        <v>0</v>
      </c>
      <c r="DW56" s="178">
        <f t="shared" si="43"/>
        <v>0</v>
      </c>
      <c r="DX56" s="178">
        <f t="shared" si="43"/>
        <v>0</v>
      </c>
      <c r="DY56" s="178">
        <f t="shared" si="43"/>
        <v>0</v>
      </c>
    </row>
    <row r="58" spans="3:129">
      <c r="C58" s="146" t="s">
        <v>265</v>
      </c>
      <c r="D58" s="8" t="s">
        <v>215</v>
      </c>
      <c r="I58" s="164">
        <f t="shared" ref="I58:I59" si="44">SUM(J58:DY58)</f>
        <v>-3198.4494552683036</v>
      </c>
      <c r="J58" s="176">
        <f t="shared" ref="J58:AO58" si="45">-MIN(J56,J82)</f>
        <v>0</v>
      </c>
      <c r="K58" s="176">
        <f t="shared" si="45"/>
        <v>-800.0627896745591</v>
      </c>
      <c r="L58" s="176">
        <f t="shared" si="45"/>
        <v>-685.31521684349173</v>
      </c>
      <c r="M58" s="176">
        <f t="shared" si="45"/>
        <v>-874.95761711765829</v>
      </c>
      <c r="N58" s="176">
        <f t="shared" si="45"/>
        <v>-583.3471198929368</v>
      </c>
      <c r="O58" s="176">
        <f t="shared" si="45"/>
        <v>-254.76671173965772</v>
      </c>
      <c r="P58" s="176">
        <f t="shared" si="45"/>
        <v>0</v>
      </c>
      <c r="Q58" s="176">
        <f t="shared" si="45"/>
        <v>0</v>
      </c>
      <c r="R58" s="176">
        <f t="shared" si="45"/>
        <v>0</v>
      </c>
      <c r="S58" s="176">
        <f t="shared" si="45"/>
        <v>0</v>
      </c>
      <c r="T58" s="176">
        <f t="shared" si="45"/>
        <v>0</v>
      </c>
      <c r="U58" s="176">
        <f t="shared" si="45"/>
        <v>0</v>
      </c>
      <c r="V58" s="176">
        <f t="shared" si="45"/>
        <v>0</v>
      </c>
      <c r="W58" s="176">
        <f t="shared" si="45"/>
        <v>0</v>
      </c>
      <c r="X58" s="176">
        <f t="shared" si="45"/>
        <v>0</v>
      </c>
      <c r="Y58" s="176">
        <f t="shared" si="45"/>
        <v>0</v>
      </c>
      <c r="Z58" s="176">
        <f t="shared" si="45"/>
        <v>0</v>
      </c>
      <c r="AA58" s="176">
        <f t="shared" si="45"/>
        <v>0</v>
      </c>
      <c r="AB58" s="176">
        <f t="shared" si="45"/>
        <v>0</v>
      </c>
      <c r="AC58" s="176">
        <f t="shared" si="45"/>
        <v>0</v>
      </c>
      <c r="AD58" s="176">
        <f t="shared" si="45"/>
        <v>0</v>
      </c>
      <c r="AE58" s="176">
        <f t="shared" si="45"/>
        <v>0</v>
      </c>
      <c r="AF58" s="176">
        <f t="shared" si="45"/>
        <v>0</v>
      </c>
      <c r="AG58" s="176">
        <f t="shared" si="45"/>
        <v>0</v>
      </c>
      <c r="AH58" s="176">
        <f t="shared" si="45"/>
        <v>0</v>
      </c>
      <c r="AI58" s="176">
        <f t="shared" si="45"/>
        <v>0</v>
      </c>
      <c r="AJ58" s="176">
        <f t="shared" si="45"/>
        <v>0</v>
      </c>
      <c r="AK58" s="176">
        <f t="shared" si="45"/>
        <v>0</v>
      </c>
      <c r="AL58" s="176">
        <f t="shared" si="45"/>
        <v>0</v>
      </c>
      <c r="AM58" s="176">
        <f t="shared" si="45"/>
        <v>0</v>
      </c>
      <c r="AN58" s="176">
        <f t="shared" si="45"/>
        <v>0</v>
      </c>
      <c r="AO58" s="176">
        <f t="shared" si="45"/>
        <v>0</v>
      </c>
      <c r="AP58" s="176">
        <f t="shared" ref="AP58:BU58" si="46">-MIN(AP56,AP82)</f>
        <v>0</v>
      </c>
      <c r="AQ58" s="176">
        <f t="shared" si="46"/>
        <v>0</v>
      </c>
      <c r="AR58" s="176">
        <f t="shared" si="46"/>
        <v>0</v>
      </c>
      <c r="AS58" s="176">
        <f t="shared" si="46"/>
        <v>0</v>
      </c>
      <c r="AT58" s="176">
        <f t="shared" si="46"/>
        <v>0</v>
      </c>
      <c r="AU58" s="176">
        <f t="shared" si="46"/>
        <v>0</v>
      </c>
      <c r="AV58" s="176">
        <f t="shared" si="46"/>
        <v>0</v>
      </c>
      <c r="AW58" s="176">
        <f t="shared" si="46"/>
        <v>0</v>
      </c>
      <c r="AX58" s="176">
        <f t="shared" si="46"/>
        <v>0</v>
      </c>
      <c r="AY58" s="176">
        <f t="shared" si="46"/>
        <v>0</v>
      </c>
      <c r="AZ58" s="176">
        <f t="shared" si="46"/>
        <v>0</v>
      </c>
      <c r="BA58" s="176">
        <f t="shared" si="46"/>
        <v>0</v>
      </c>
      <c r="BB58" s="176">
        <f t="shared" si="46"/>
        <v>0</v>
      </c>
      <c r="BC58" s="176">
        <f t="shared" si="46"/>
        <v>0</v>
      </c>
      <c r="BD58" s="176">
        <f t="shared" si="46"/>
        <v>0</v>
      </c>
      <c r="BE58" s="176">
        <f t="shared" si="46"/>
        <v>0</v>
      </c>
      <c r="BF58" s="176">
        <f t="shared" si="46"/>
        <v>0</v>
      </c>
      <c r="BG58" s="176">
        <f t="shared" si="46"/>
        <v>0</v>
      </c>
      <c r="BH58" s="176">
        <f t="shared" si="46"/>
        <v>0</v>
      </c>
      <c r="BI58" s="176">
        <f t="shared" si="46"/>
        <v>0</v>
      </c>
      <c r="BJ58" s="176">
        <f t="shared" si="46"/>
        <v>0</v>
      </c>
      <c r="BK58" s="176">
        <f t="shared" si="46"/>
        <v>0</v>
      </c>
      <c r="BL58" s="176">
        <f t="shared" si="46"/>
        <v>0</v>
      </c>
      <c r="BM58" s="176">
        <f t="shared" si="46"/>
        <v>0</v>
      </c>
      <c r="BN58" s="176">
        <f t="shared" si="46"/>
        <v>0</v>
      </c>
      <c r="BO58" s="176">
        <f t="shared" si="46"/>
        <v>0</v>
      </c>
      <c r="BP58" s="176">
        <f t="shared" si="46"/>
        <v>0</v>
      </c>
      <c r="BQ58" s="176">
        <f t="shared" si="46"/>
        <v>0</v>
      </c>
      <c r="BR58" s="176">
        <f t="shared" si="46"/>
        <v>0</v>
      </c>
      <c r="BS58" s="176">
        <f t="shared" si="46"/>
        <v>0</v>
      </c>
      <c r="BT58" s="176">
        <f t="shared" si="46"/>
        <v>0</v>
      </c>
      <c r="BU58" s="176">
        <f t="shared" si="46"/>
        <v>0</v>
      </c>
      <c r="BV58" s="176">
        <f t="shared" ref="BV58:DA58" si="47">-MIN(BV56,BV82)</f>
        <v>0</v>
      </c>
      <c r="BW58" s="176">
        <f t="shared" si="47"/>
        <v>0</v>
      </c>
      <c r="BX58" s="176">
        <f t="shared" si="47"/>
        <v>0</v>
      </c>
      <c r="BY58" s="176">
        <f t="shared" si="47"/>
        <v>0</v>
      </c>
      <c r="BZ58" s="176">
        <f t="shared" si="47"/>
        <v>0</v>
      </c>
      <c r="CA58" s="176">
        <f t="shared" si="47"/>
        <v>0</v>
      </c>
      <c r="CB58" s="176">
        <f t="shared" si="47"/>
        <v>0</v>
      </c>
      <c r="CC58" s="176">
        <f t="shared" si="47"/>
        <v>0</v>
      </c>
      <c r="CD58" s="176">
        <f t="shared" si="47"/>
        <v>0</v>
      </c>
      <c r="CE58" s="176">
        <f t="shared" si="47"/>
        <v>0</v>
      </c>
      <c r="CF58" s="176">
        <f t="shared" si="47"/>
        <v>0</v>
      </c>
      <c r="CG58" s="176">
        <f t="shared" si="47"/>
        <v>0</v>
      </c>
      <c r="CH58" s="176">
        <f t="shared" si="47"/>
        <v>0</v>
      </c>
      <c r="CI58" s="176">
        <f t="shared" si="47"/>
        <v>0</v>
      </c>
      <c r="CJ58" s="176">
        <f t="shared" si="47"/>
        <v>0</v>
      </c>
      <c r="CK58" s="176">
        <f t="shared" si="47"/>
        <v>0</v>
      </c>
      <c r="CL58" s="176">
        <f t="shared" si="47"/>
        <v>0</v>
      </c>
      <c r="CM58" s="176">
        <f t="shared" si="47"/>
        <v>0</v>
      </c>
      <c r="CN58" s="176">
        <f t="shared" si="47"/>
        <v>0</v>
      </c>
      <c r="CO58" s="176">
        <f t="shared" si="47"/>
        <v>0</v>
      </c>
      <c r="CP58" s="176">
        <f t="shared" si="47"/>
        <v>0</v>
      </c>
      <c r="CQ58" s="176">
        <f t="shared" si="47"/>
        <v>0</v>
      </c>
      <c r="CR58" s="176">
        <f t="shared" si="47"/>
        <v>0</v>
      </c>
      <c r="CS58" s="176">
        <f t="shared" si="47"/>
        <v>0</v>
      </c>
      <c r="CT58" s="176">
        <f t="shared" si="47"/>
        <v>0</v>
      </c>
      <c r="CU58" s="176">
        <f t="shared" si="47"/>
        <v>0</v>
      </c>
      <c r="CV58" s="176">
        <f t="shared" si="47"/>
        <v>0</v>
      </c>
      <c r="CW58" s="176">
        <f t="shared" si="47"/>
        <v>0</v>
      </c>
      <c r="CX58" s="176">
        <f t="shared" si="47"/>
        <v>0</v>
      </c>
      <c r="CY58" s="176">
        <f t="shared" si="47"/>
        <v>0</v>
      </c>
      <c r="CZ58" s="176">
        <f t="shared" si="47"/>
        <v>0</v>
      </c>
      <c r="DA58" s="176">
        <f t="shared" si="47"/>
        <v>0</v>
      </c>
      <c r="DB58" s="176">
        <f t="shared" ref="DB58:DY58" si="48">-MIN(DB56,DB82)</f>
        <v>0</v>
      </c>
      <c r="DC58" s="176">
        <f t="shared" si="48"/>
        <v>0</v>
      </c>
      <c r="DD58" s="176">
        <f t="shared" si="48"/>
        <v>0</v>
      </c>
      <c r="DE58" s="176">
        <f t="shared" si="48"/>
        <v>0</v>
      </c>
      <c r="DF58" s="176">
        <f t="shared" si="48"/>
        <v>0</v>
      </c>
      <c r="DG58" s="176">
        <f t="shared" si="48"/>
        <v>0</v>
      </c>
      <c r="DH58" s="176">
        <f t="shared" si="48"/>
        <v>0</v>
      </c>
      <c r="DI58" s="176">
        <f t="shared" si="48"/>
        <v>0</v>
      </c>
      <c r="DJ58" s="176">
        <f t="shared" si="48"/>
        <v>0</v>
      </c>
      <c r="DK58" s="176">
        <f t="shared" si="48"/>
        <v>0</v>
      </c>
      <c r="DL58" s="176">
        <f t="shared" si="48"/>
        <v>0</v>
      </c>
      <c r="DM58" s="176">
        <f t="shared" si="48"/>
        <v>0</v>
      </c>
      <c r="DN58" s="176">
        <f t="shared" si="48"/>
        <v>0</v>
      </c>
      <c r="DO58" s="176">
        <f t="shared" si="48"/>
        <v>0</v>
      </c>
      <c r="DP58" s="176">
        <f t="shared" si="48"/>
        <v>0</v>
      </c>
      <c r="DQ58" s="176">
        <f t="shared" si="48"/>
        <v>0</v>
      </c>
      <c r="DR58" s="176">
        <f t="shared" si="48"/>
        <v>0</v>
      </c>
      <c r="DS58" s="176">
        <f t="shared" si="48"/>
        <v>0</v>
      </c>
      <c r="DT58" s="176">
        <f t="shared" si="48"/>
        <v>0</v>
      </c>
      <c r="DU58" s="176">
        <f t="shared" si="48"/>
        <v>0</v>
      </c>
      <c r="DV58" s="176">
        <f t="shared" si="48"/>
        <v>0</v>
      </c>
      <c r="DW58" s="176">
        <f t="shared" si="48"/>
        <v>0</v>
      </c>
      <c r="DX58" s="176">
        <f t="shared" si="48"/>
        <v>0</v>
      </c>
      <c r="DY58" s="176">
        <f t="shared" si="48"/>
        <v>0</v>
      </c>
    </row>
    <row r="59" spans="3:129">
      <c r="C59" s="146" t="s">
        <v>260</v>
      </c>
      <c r="D59" s="8" t="s">
        <v>215</v>
      </c>
      <c r="I59" s="164">
        <f t="shared" si="44"/>
        <v>0</v>
      </c>
      <c r="J59" s="178">
        <f>J56+J58</f>
        <v>0</v>
      </c>
      <c r="K59" s="178">
        <f t="shared" ref="K59:BV59" si="49">K56+K58</f>
        <v>0</v>
      </c>
      <c r="L59" s="178">
        <f t="shared" si="49"/>
        <v>0</v>
      </c>
      <c r="M59" s="178">
        <f t="shared" si="49"/>
        <v>0</v>
      </c>
      <c r="N59" s="178">
        <f t="shared" si="49"/>
        <v>0</v>
      </c>
      <c r="O59" s="178">
        <f t="shared" si="49"/>
        <v>0</v>
      </c>
      <c r="P59" s="178">
        <f t="shared" si="49"/>
        <v>0</v>
      </c>
      <c r="Q59" s="178">
        <f t="shared" si="49"/>
        <v>0</v>
      </c>
      <c r="R59" s="178">
        <f t="shared" si="49"/>
        <v>0</v>
      </c>
      <c r="S59" s="178">
        <f t="shared" si="49"/>
        <v>0</v>
      </c>
      <c r="T59" s="178">
        <f t="shared" si="49"/>
        <v>0</v>
      </c>
      <c r="U59" s="178">
        <f t="shared" si="49"/>
        <v>0</v>
      </c>
      <c r="V59" s="178">
        <f t="shared" si="49"/>
        <v>0</v>
      </c>
      <c r="W59" s="178">
        <f t="shared" si="49"/>
        <v>0</v>
      </c>
      <c r="X59" s="178">
        <f t="shared" si="49"/>
        <v>0</v>
      </c>
      <c r="Y59" s="178">
        <f t="shared" si="49"/>
        <v>0</v>
      </c>
      <c r="Z59" s="178">
        <f t="shared" si="49"/>
        <v>0</v>
      </c>
      <c r="AA59" s="178">
        <f t="shared" si="49"/>
        <v>0</v>
      </c>
      <c r="AB59" s="178">
        <f t="shared" si="49"/>
        <v>0</v>
      </c>
      <c r="AC59" s="178">
        <f t="shared" si="49"/>
        <v>0</v>
      </c>
      <c r="AD59" s="178">
        <f t="shared" si="49"/>
        <v>0</v>
      </c>
      <c r="AE59" s="178">
        <f t="shared" si="49"/>
        <v>0</v>
      </c>
      <c r="AF59" s="178">
        <f t="shared" si="49"/>
        <v>0</v>
      </c>
      <c r="AG59" s="178">
        <f t="shared" si="49"/>
        <v>0</v>
      </c>
      <c r="AH59" s="178">
        <f t="shared" si="49"/>
        <v>0</v>
      </c>
      <c r="AI59" s="178">
        <f t="shared" si="49"/>
        <v>0</v>
      </c>
      <c r="AJ59" s="178">
        <f t="shared" si="49"/>
        <v>0</v>
      </c>
      <c r="AK59" s="178">
        <f t="shared" si="49"/>
        <v>0</v>
      </c>
      <c r="AL59" s="178">
        <f t="shared" si="49"/>
        <v>0</v>
      </c>
      <c r="AM59" s="178">
        <f t="shared" si="49"/>
        <v>0</v>
      </c>
      <c r="AN59" s="178">
        <f t="shared" si="49"/>
        <v>0</v>
      </c>
      <c r="AO59" s="178">
        <f t="shared" si="49"/>
        <v>0</v>
      </c>
      <c r="AP59" s="178">
        <f t="shared" si="49"/>
        <v>0</v>
      </c>
      <c r="AQ59" s="178">
        <f t="shared" si="49"/>
        <v>0</v>
      </c>
      <c r="AR59" s="178">
        <f t="shared" si="49"/>
        <v>0</v>
      </c>
      <c r="AS59" s="178">
        <f t="shared" si="49"/>
        <v>0</v>
      </c>
      <c r="AT59" s="178">
        <f t="shared" si="49"/>
        <v>0</v>
      </c>
      <c r="AU59" s="178">
        <f t="shared" si="49"/>
        <v>0</v>
      </c>
      <c r="AV59" s="178">
        <f t="shared" si="49"/>
        <v>0</v>
      </c>
      <c r="AW59" s="178">
        <f t="shared" si="49"/>
        <v>0</v>
      </c>
      <c r="AX59" s="178">
        <f t="shared" si="49"/>
        <v>0</v>
      </c>
      <c r="AY59" s="178">
        <f t="shared" si="49"/>
        <v>0</v>
      </c>
      <c r="AZ59" s="178">
        <f t="shared" si="49"/>
        <v>0</v>
      </c>
      <c r="BA59" s="178">
        <f t="shared" si="49"/>
        <v>0</v>
      </c>
      <c r="BB59" s="178">
        <f t="shared" si="49"/>
        <v>0</v>
      </c>
      <c r="BC59" s="178">
        <f t="shared" si="49"/>
        <v>0</v>
      </c>
      <c r="BD59" s="178">
        <f t="shared" si="49"/>
        <v>0</v>
      </c>
      <c r="BE59" s="178">
        <f t="shared" si="49"/>
        <v>0</v>
      </c>
      <c r="BF59" s="178">
        <f t="shared" si="49"/>
        <v>0</v>
      </c>
      <c r="BG59" s="178">
        <f t="shared" si="49"/>
        <v>0</v>
      </c>
      <c r="BH59" s="178">
        <f t="shared" si="49"/>
        <v>0</v>
      </c>
      <c r="BI59" s="178">
        <f t="shared" si="49"/>
        <v>0</v>
      </c>
      <c r="BJ59" s="178">
        <f t="shared" si="49"/>
        <v>0</v>
      </c>
      <c r="BK59" s="178">
        <f t="shared" si="49"/>
        <v>0</v>
      </c>
      <c r="BL59" s="178">
        <f t="shared" si="49"/>
        <v>0</v>
      </c>
      <c r="BM59" s="178">
        <f t="shared" si="49"/>
        <v>0</v>
      </c>
      <c r="BN59" s="178">
        <f t="shared" si="49"/>
        <v>0</v>
      </c>
      <c r="BO59" s="178">
        <f t="shared" si="49"/>
        <v>0</v>
      </c>
      <c r="BP59" s="178">
        <f t="shared" si="49"/>
        <v>0</v>
      </c>
      <c r="BQ59" s="178">
        <f t="shared" si="49"/>
        <v>0</v>
      </c>
      <c r="BR59" s="178">
        <f t="shared" si="49"/>
        <v>0</v>
      </c>
      <c r="BS59" s="178">
        <f t="shared" si="49"/>
        <v>0</v>
      </c>
      <c r="BT59" s="178">
        <f t="shared" si="49"/>
        <v>0</v>
      </c>
      <c r="BU59" s="178">
        <f t="shared" si="49"/>
        <v>0</v>
      </c>
      <c r="BV59" s="178">
        <f t="shared" si="49"/>
        <v>0</v>
      </c>
      <c r="BW59" s="178">
        <f t="shared" ref="BW59:DY59" si="50">BW56+BW58</f>
        <v>0</v>
      </c>
      <c r="BX59" s="178">
        <f t="shared" si="50"/>
        <v>0</v>
      </c>
      <c r="BY59" s="178">
        <f t="shared" si="50"/>
        <v>0</v>
      </c>
      <c r="BZ59" s="178">
        <f t="shared" si="50"/>
        <v>0</v>
      </c>
      <c r="CA59" s="178">
        <f t="shared" si="50"/>
        <v>0</v>
      </c>
      <c r="CB59" s="178">
        <f t="shared" si="50"/>
        <v>0</v>
      </c>
      <c r="CC59" s="178">
        <f t="shared" si="50"/>
        <v>0</v>
      </c>
      <c r="CD59" s="178">
        <f t="shared" si="50"/>
        <v>0</v>
      </c>
      <c r="CE59" s="178">
        <f t="shared" si="50"/>
        <v>0</v>
      </c>
      <c r="CF59" s="178">
        <f t="shared" si="50"/>
        <v>0</v>
      </c>
      <c r="CG59" s="178">
        <f t="shared" si="50"/>
        <v>0</v>
      </c>
      <c r="CH59" s="178">
        <f t="shared" si="50"/>
        <v>0</v>
      </c>
      <c r="CI59" s="178">
        <f t="shared" si="50"/>
        <v>0</v>
      </c>
      <c r="CJ59" s="178">
        <f t="shared" si="50"/>
        <v>0</v>
      </c>
      <c r="CK59" s="178">
        <f t="shared" si="50"/>
        <v>0</v>
      </c>
      <c r="CL59" s="178">
        <f t="shared" si="50"/>
        <v>0</v>
      </c>
      <c r="CM59" s="178">
        <f t="shared" si="50"/>
        <v>0</v>
      </c>
      <c r="CN59" s="178">
        <f t="shared" si="50"/>
        <v>0</v>
      </c>
      <c r="CO59" s="178">
        <f t="shared" si="50"/>
        <v>0</v>
      </c>
      <c r="CP59" s="178">
        <f t="shared" si="50"/>
        <v>0</v>
      </c>
      <c r="CQ59" s="178">
        <f t="shared" si="50"/>
        <v>0</v>
      </c>
      <c r="CR59" s="178">
        <f t="shared" si="50"/>
        <v>0</v>
      </c>
      <c r="CS59" s="178">
        <f t="shared" si="50"/>
        <v>0</v>
      </c>
      <c r="CT59" s="178">
        <f t="shared" si="50"/>
        <v>0</v>
      </c>
      <c r="CU59" s="178">
        <f t="shared" si="50"/>
        <v>0</v>
      </c>
      <c r="CV59" s="178">
        <f t="shared" si="50"/>
        <v>0</v>
      </c>
      <c r="CW59" s="178">
        <f t="shared" si="50"/>
        <v>0</v>
      </c>
      <c r="CX59" s="178">
        <f t="shared" si="50"/>
        <v>0</v>
      </c>
      <c r="CY59" s="178">
        <f t="shared" si="50"/>
        <v>0</v>
      </c>
      <c r="CZ59" s="178">
        <f t="shared" si="50"/>
        <v>0</v>
      </c>
      <c r="DA59" s="178">
        <f t="shared" si="50"/>
        <v>0</v>
      </c>
      <c r="DB59" s="178">
        <f t="shared" si="50"/>
        <v>0</v>
      </c>
      <c r="DC59" s="178">
        <f t="shared" si="50"/>
        <v>0</v>
      </c>
      <c r="DD59" s="178">
        <f t="shared" si="50"/>
        <v>0</v>
      </c>
      <c r="DE59" s="178">
        <f t="shared" si="50"/>
        <v>0</v>
      </c>
      <c r="DF59" s="178">
        <f t="shared" si="50"/>
        <v>0</v>
      </c>
      <c r="DG59" s="178">
        <f t="shared" si="50"/>
        <v>0</v>
      </c>
      <c r="DH59" s="178">
        <f t="shared" si="50"/>
        <v>0</v>
      </c>
      <c r="DI59" s="178">
        <f t="shared" si="50"/>
        <v>0</v>
      </c>
      <c r="DJ59" s="178">
        <f t="shared" si="50"/>
        <v>0</v>
      </c>
      <c r="DK59" s="178">
        <f t="shared" si="50"/>
        <v>0</v>
      </c>
      <c r="DL59" s="178">
        <f t="shared" si="50"/>
        <v>0</v>
      </c>
      <c r="DM59" s="178">
        <f t="shared" si="50"/>
        <v>0</v>
      </c>
      <c r="DN59" s="178">
        <f t="shared" si="50"/>
        <v>0</v>
      </c>
      <c r="DO59" s="178">
        <f t="shared" si="50"/>
        <v>0</v>
      </c>
      <c r="DP59" s="178">
        <f t="shared" si="50"/>
        <v>0</v>
      </c>
      <c r="DQ59" s="178">
        <f t="shared" si="50"/>
        <v>0</v>
      </c>
      <c r="DR59" s="178">
        <f t="shared" si="50"/>
        <v>0</v>
      </c>
      <c r="DS59" s="178">
        <f t="shared" si="50"/>
        <v>0</v>
      </c>
      <c r="DT59" s="178">
        <f t="shared" si="50"/>
        <v>0</v>
      </c>
      <c r="DU59" s="178">
        <f t="shared" si="50"/>
        <v>0</v>
      </c>
      <c r="DV59" s="178">
        <f t="shared" si="50"/>
        <v>0</v>
      </c>
      <c r="DW59" s="178">
        <f t="shared" si="50"/>
        <v>0</v>
      </c>
      <c r="DX59" s="178">
        <f t="shared" si="50"/>
        <v>0</v>
      </c>
      <c r="DY59" s="178">
        <f t="shared" si="50"/>
        <v>0</v>
      </c>
    </row>
    <row r="61" spans="3:129">
      <c r="C61" s="24" t="s">
        <v>272</v>
      </c>
      <c r="D61" s="8" t="s">
        <v>237</v>
      </c>
      <c r="I61" s="164">
        <f t="shared" ref="I61:I62" si="51">SUM(J61:DY61)</f>
        <v>0</v>
      </c>
      <c r="J61" s="176">
        <f>-J59</f>
        <v>0</v>
      </c>
      <c r="K61" s="176">
        <f t="shared" ref="K61:BV61" si="52">-K59</f>
        <v>0</v>
      </c>
      <c r="L61" s="176">
        <f t="shared" si="52"/>
        <v>0</v>
      </c>
      <c r="M61" s="176">
        <f t="shared" si="52"/>
        <v>0</v>
      </c>
      <c r="N61" s="176">
        <f t="shared" si="52"/>
        <v>0</v>
      </c>
      <c r="O61" s="176">
        <f t="shared" si="52"/>
        <v>0</v>
      </c>
      <c r="P61" s="176">
        <f t="shared" si="52"/>
        <v>0</v>
      </c>
      <c r="Q61" s="176">
        <f t="shared" si="52"/>
        <v>0</v>
      </c>
      <c r="R61" s="176">
        <f t="shared" si="52"/>
        <v>0</v>
      </c>
      <c r="S61" s="176">
        <f t="shared" si="52"/>
        <v>0</v>
      </c>
      <c r="T61" s="176">
        <f t="shared" si="52"/>
        <v>0</v>
      </c>
      <c r="U61" s="176">
        <f t="shared" si="52"/>
        <v>0</v>
      </c>
      <c r="V61" s="176">
        <f t="shared" si="52"/>
        <v>0</v>
      </c>
      <c r="W61" s="176">
        <f t="shared" si="52"/>
        <v>0</v>
      </c>
      <c r="X61" s="176">
        <f t="shared" si="52"/>
        <v>0</v>
      </c>
      <c r="Y61" s="176">
        <f t="shared" si="52"/>
        <v>0</v>
      </c>
      <c r="Z61" s="176">
        <f t="shared" si="52"/>
        <v>0</v>
      </c>
      <c r="AA61" s="176">
        <f t="shared" si="52"/>
        <v>0</v>
      </c>
      <c r="AB61" s="176">
        <f t="shared" si="52"/>
        <v>0</v>
      </c>
      <c r="AC61" s="176">
        <f t="shared" si="52"/>
        <v>0</v>
      </c>
      <c r="AD61" s="176">
        <f t="shared" si="52"/>
        <v>0</v>
      </c>
      <c r="AE61" s="176">
        <f t="shared" si="52"/>
        <v>0</v>
      </c>
      <c r="AF61" s="176">
        <f t="shared" si="52"/>
        <v>0</v>
      </c>
      <c r="AG61" s="176">
        <f t="shared" si="52"/>
        <v>0</v>
      </c>
      <c r="AH61" s="176">
        <f t="shared" si="52"/>
        <v>0</v>
      </c>
      <c r="AI61" s="176">
        <f t="shared" si="52"/>
        <v>0</v>
      </c>
      <c r="AJ61" s="176">
        <f t="shared" si="52"/>
        <v>0</v>
      </c>
      <c r="AK61" s="176">
        <f t="shared" si="52"/>
        <v>0</v>
      </c>
      <c r="AL61" s="176">
        <f t="shared" si="52"/>
        <v>0</v>
      </c>
      <c r="AM61" s="176">
        <f t="shared" si="52"/>
        <v>0</v>
      </c>
      <c r="AN61" s="176">
        <f t="shared" si="52"/>
        <v>0</v>
      </c>
      <c r="AO61" s="176">
        <f t="shared" si="52"/>
        <v>0</v>
      </c>
      <c r="AP61" s="176">
        <f t="shared" si="52"/>
        <v>0</v>
      </c>
      <c r="AQ61" s="176">
        <f t="shared" si="52"/>
        <v>0</v>
      </c>
      <c r="AR61" s="176">
        <f t="shared" si="52"/>
        <v>0</v>
      </c>
      <c r="AS61" s="176">
        <f t="shared" si="52"/>
        <v>0</v>
      </c>
      <c r="AT61" s="176">
        <f t="shared" si="52"/>
        <v>0</v>
      </c>
      <c r="AU61" s="176">
        <f t="shared" si="52"/>
        <v>0</v>
      </c>
      <c r="AV61" s="176">
        <f t="shared" si="52"/>
        <v>0</v>
      </c>
      <c r="AW61" s="176">
        <f t="shared" si="52"/>
        <v>0</v>
      </c>
      <c r="AX61" s="176">
        <f t="shared" si="52"/>
        <v>0</v>
      </c>
      <c r="AY61" s="176">
        <f t="shared" si="52"/>
        <v>0</v>
      </c>
      <c r="AZ61" s="176">
        <f t="shared" si="52"/>
        <v>0</v>
      </c>
      <c r="BA61" s="176">
        <f t="shared" si="52"/>
        <v>0</v>
      </c>
      <c r="BB61" s="176">
        <f t="shared" si="52"/>
        <v>0</v>
      </c>
      <c r="BC61" s="176">
        <f t="shared" si="52"/>
        <v>0</v>
      </c>
      <c r="BD61" s="176">
        <f t="shared" si="52"/>
        <v>0</v>
      </c>
      <c r="BE61" s="176">
        <f t="shared" si="52"/>
        <v>0</v>
      </c>
      <c r="BF61" s="176">
        <f t="shared" si="52"/>
        <v>0</v>
      </c>
      <c r="BG61" s="176">
        <f t="shared" si="52"/>
        <v>0</v>
      </c>
      <c r="BH61" s="176">
        <f t="shared" si="52"/>
        <v>0</v>
      </c>
      <c r="BI61" s="176">
        <f t="shared" si="52"/>
        <v>0</v>
      </c>
      <c r="BJ61" s="176">
        <f t="shared" si="52"/>
        <v>0</v>
      </c>
      <c r="BK61" s="176">
        <f t="shared" si="52"/>
        <v>0</v>
      </c>
      <c r="BL61" s="176">
        <f t="shared" si="52"/>
        <v>0</v>
      </c>
      <c r="BM61" s="176">
        <f t="shared" si="52"/>
        <v>0</v>
      </c>
      <c r="BN61" s="176">
        <f t="shared" si="52"/>
        <v>0</v>
      </c>
      <c r="BO61" s="176">
        <f t="shared" si="52"/>
        <v>0</v>
      </c>
      <c r="BP61" s="176">
        <f t="shared" si="52"/>
        <v>0</v>
      </c>
      <c r="BQ61" s="176">
        <f t="shared" si="52"/>
        <v>0</v>
      </c>
      <c r="BR61" s="176">
        <f t="shared" si="52"/>
        <v>0</v>
      </c>
      <c r="BS61" s="176">
        <f t="shared" si="52"/>
        <v>0</v>
      </c>
      <c r="BT61" s="176">
        <f t="shared" si="52"/>
        <v>0</v>
      </c>
      <c r="BU61" s="176">
        <f t="shared" si="52"/>
        <v>0</v>
      </c>
      <c r="BV61" s="176">
        <f t="shared" si="52"/>
        <v>0</v>
      </c>
      <c r="BW61" s="176">
        <f t="shared" ref="BW61:DY61" si="53">-BW59</f>
        <v>0</v>
      </c>
      <c r="BX61" s="176">
        <f t="shared" si="53"/>
        <v>0</v>
      </c>
      <c r="BY61" s="176">
        <f t="shared" si="53"/>
        <v>0</v>
      </c>
      <c r="BZ61" s="176">
        <f t="shared" si="53"/>
        <v>0</v>
      </c>
      <c r="CA61" s="176">
        <f t="shared" si="53"/>
        <v>0</v>
      </c>
      <c r="CB61" s="176">
        <f t="shared" si="53"/>
        <v>0</v>
      </c>
      <c r="CC61" s="176">
        <f t="shared" si="53"/>
        <v>0</v>
      </c>
      <c r="CD61" s="176">
        <f t="shared" si="53"/>
        <v>0</v>
      </c>
      <c r="CE61" s="176">
        <f t="shared" si="53"/>
        <v>0</v>
      </c>
      <c r="CF61" s="176">
        <f t="shared" si="53"/>
        <v>0</v>
      </c>
      <c r="CG61" s="176">
        <f t="shared" si="53"/>
        <v>0</v>
      </c>
      <c r="CH61" s="176">
        <f t="shared" si="53"/>
        <v>0</v>
      </c>
      <c r="CI61" s="176">
        <f t="shared" si="53"/>
        <v>0</v>
      </c>
      <c r="CJ61" s="176">
        <f t="shared" si="53"/>
        <v>0</v>
      </c>
      <c r="CK61" s="176">
        <f t="shared" si="53"/>
        <v>0</v>
      </c>
      <c r="CL61" s="176">
        <f t="shared" si="53"/>
        <v>0</v>
      </c>
      <c r="CM61" s="176">
        <f t="shared" si="53"/>
        <v>0</v>
      </c>
      <c r="CN61" s="176">
        <f t="shared" si="53"/>
        <v>0</v>
      </c>
      <c r="CO61" s="176">
        <f t="shared" si="53"/>
        <v>0</v>
      </c>
      <c r="CP61" s="176">
        <f t="shared" si="53"/>
        <v>0</v>
      </c>
      <c r="CQ61" s="176">
        <f t="shared" si="53"/>
        <v>0</v>
      </c>
      <c r="CR61" s="176">
        <f t="shared" si="53"/>
        <v>0</v>
      </c>
      <c r="CS61" s="176">
        <f t="shared" si="53"/>
        <v>0</v>
      </c>
      <c r="CT61" s="176">
        <f t="shared" si="53"/>
        <v>0</v>
      </c>
      <c r="CU61" s="176">
        <f t="shared" si="53"/>
        <v>0</v>
      </c>
      <c r="CV61" s="176">
        <f t="shared" si="53"/>
        <v>0</v>
      </c>
      <c r="CW61" s="176">
        <f t="shared" si="53"/>
        <v>0</v>
      </c>
      <c r="CX61" s="176">
        <f t="shared" si="53"/>
        <v>0</v>
      </c>
      <c r="CY61" s="176">
        <f t="shared" si="53"/>
        <v>0</v>
      </c>
      <c r="CZ61" s="176">
        <f t="shared" si="53"/>
        <v>0</v>
      </c>
      <c r="DA61" s="176">
        <f t="shared" si="53"/>
        <v>0</v>
      </c>
      <c r="DB61" s="176">
        <f t="shared" si="53"/>
        <v>0</v>
      </c>
      <c r="DC61" s="176">
        <f t="shared" si="53"/>
        <v>0</v>
      </c>
      <c r="DD61" s="176">
        <f t="shared" si="53"/>
        <v>0</v>
      </c>
      <c r="DE61" s="176">
        <f t="shared" si="53"/>
        <v>0</v>
      </c>
      <c r="DF61" s="176">
        <f t="shared" si="53"/>
        <v>0</v>
      </c>
      <c r="DG61" s="176">
        <f t="shared" si="53"/>
        <v>0</v>
      </c>
      <c r="DH61" s="176">
        <f t="shared" si="53"/>
        <v>0</v>
      </c>
      <c r="DI61" s="176">
        <f t="shared" si="53"/>
        <v>0</v>
      </c>
      <c r="DJ61" s="176">
        <f t="shared" si="53"/>
        <v>0</v>
      </c>
      <c r="DK61" s="176">
        <f t="shared" si="53"/>
        <v>0</v>
      </c>
      <c r="DL61" s="176">
        <f t="shared" si="53"/>
        <v>0</v>
      </c>
      <c r="DM61" s="176">
        <f t="shared" si="53"/>
        <v>0</v>
      </c>
      <c r="DN61" s="176">
        <f t="shared" si="53"/>
        <v>0</v>
      </c>
      <c r="DO61" s="176">
        <f t="shared" si="53"/>
        <v>0</v>
      </c>
      <c r="DP61" s="176">
        <f t="shared" si="53"/>
        <v>0</v>
      </c>
      <c r="DQ61" s="176">
        <f t="shared" si="53"/>
        <v>0</v>
      </c>
      <c r="DR61" s="176">
        <f t="shared" si="53"/>
        <v>0</v>
      </c>
      <c r="DS61" s="176">
        <f t="shared" si="53"/>
        <v>0</v>
      </c>
      <c r="DT61" s="176">
        <f t="shared" si="53"/>
        <v>0</v>
      </c>
      <c r="DU61" s="176">
        <f t="shared" si="53"/>
        <v>0</v>
      </c>
      <c r="DV61" s="176">
        <f t="shared" si="53"/>
        <v>0</v>
      </c>
      <c r="DW61" s="176">
        <f t="shared" si="53"/>
        <v>0</v>
      </c>
      <c r="DX61" s="176">
        <f t="shared" si="53"/>
        <v>0</v>
      </c>
      <c r="DY61" s="176">
        <f t="shared" si="53"/>
        <v>0</v>
      </c>
    </row>
    <row r="62" spans="3:129">
      <c r="C62" s="24" t="s">
        <v>260</v>
      </c>
      <c r="D62" s="8" t="s">
        <v>237</v>
      </c>
      <c r="I62" s="164">
        <f t="shared" si="51"/>
        <v>0</v>
      </c>
      <c r="J62" s="178">
        <f>J59+J61</f>
        <v>0</v>
      </c>
      <c r="K62" s="178">
        <f t="shared" ref="K62:BV62" si="54">K59+K61</f>
        <v>0</v>
      </c>
      <c r="L62" s="178">
        <f t="shared" si="54"/>
        <v>0</v>
      </c>
      <c r="M62" s="178">
        <f t="shared" si="54"/>
        <v>0</v>
      </c>
      <c r="N62" s="178">
        <f t="shared" si="54"/>
        <v>0</v>
      </c>
      <c r="O62" s="178">
        <f t="shared" si="54"/>
        <v>0</v>
      </c>
      <c r="P62" s="178">
        <f t="shared" si="54"/>
        <v>0</v>
      </c>
      <c r="Q62" s="178">
        <f t="shared" si="54"/>
        <v>0</v>
      </c>
      <c r="R62" s="178">
        <f t="shared" si="54"/>
        <v>0</v>
      </c>
      <c r="S62" s="178">
        <f t="shared" si="54"/>
        <v>0</v>
      </c>
      <c r="T62" s="178">
        <f t="shared" si="54"/>
        <v>0</v>
      </c>
      <c r="U62" s="178">
        <f t="shared" si="54"/>
        <v>0</v>
      </c>
      <c r="V62" s="178">
        <f t="shared" si="54"/>
        <v>0</v>
      </c>
      <c r="W62" s="178">
        <f t="shared" si="54"/>
        <v>0</v>
      </c>
      <c r="X62" s="178">
        <f t="shared" si="54"/>
        <v>0</v>
      </c>
      <c r="Y62" s="178">
        <f t="shared" si="54"/>
        <v>0</v>
      </c>
      <c r="Z62" s="178">
        <f t="shared" si="54"/>
        <v>0</v>
      </c>
      <c r="AA62" s="178">
        <f t="shared" si="54"/>
        <v>0</v>
      </c>
      <c r="AB62" s="178">
        <f t="shared" si="54"/>
        <v>0</v>
      </c>
      <c r="AC62" s="178">
        <f t="shared" si="54"/>
        <v>0</v>
      </c>
      <c r="AD62" s="178">
        <f t="shared" si="54"/>
        <v>0</v>
      </c>
      <c r="AE62" s="178">
        <f t="shared" si="54"/>
        <v>0</v>
      </c>
      <c r="AF62" s="178">
        <f t="shared" si="54"/>
        <v>0</v>
      </c>
      <c r="AG62" s="178">
        <f t="shared" si="54"/>
        <v>0</v>
      </c>
      <c r="AH62" s="178">
        <f t="shared" si="54"/>
        <v>0</v>
      </c>
      <c r="AI62" s="178">
        <f t="shared" si="54"/>
        <v>0</v>
      </c>
      <c r="AJ62" s="178">
        <f t="shared" si="54"/>
        <v>0</v>
      </c>
      <c r="AK62" s="178">
        <f t="shared" si="54"/>
        <v>0</v>
      </c>
      <c r="AL62" s="178">
        <f t="shared" si="54"/>
        <v>0</v>
      </c>
      <c r="AM62" s="178">
        <f t="shared" si="54"/>
        <v>0</v>
      </c>
      <c r="AN62" s="178">
        <f t="shared" si="54"/>
        <v>0</v>
      </c>
      <c r="AO62" s="178">
        <f t="shared" si="54"/>
        <v>0</v>
      </c>
      <c r="AP62" s="178">
        <f t="shared" si="54"/>
        <v>0</v>
      </c>
      <c r="AQ62" s="178">
        <f t="shared" si="54"/>
        <v>0</v>
      </c>
      <c r="AR62" s="178">
        <f t="shared" si="54"/>
        <v>0</v>
      </c>
      <c r="AS62" s="178">
        <f t="shared" si="54"/>
        <v>0</v>
      </c>
      <c r="AT62" s="178">
        <f t="shared" si="54"/>
        <v>0</v>
      </c>
      <c r="AU62" s="178">
        <f t="shared" si="54"/>
        <v>0</v>
      </c>
      <c r="AV62" s="178">
        <f t="shared" si="54"/>
        <v>0</v>
      </c>
      <c r="AW62" s="178">
        <f t="shared" si="54"/>
        <v>0</v>
      </c>
      <c r="AX62" s="178">
        <f t="shared" si="54"/>
        <v>0</v>
      </c>
      <c r="AY62" s="178">
        <f t="shared" si="54"/>
        <v>0</v>
      </c>
      <c r="AZ62" s="178">
        <f t="shared" si="54"/>
        <v>0</v>
      </c>
      <c r="BA62" s="178">
        <f t="shared" si="54"/>
        <v>0</v>
      </c>
      <c r="BB62" s="178">
        <f t="shared" si="54"/>
        <v>0</v>
      </c>
      <c r="BC62" s="178">
        <f t="shared" si="54"/>
        <v>0</v>
      </c>
      <c r="BD62" s="178">
        <f t="shared" si="54"/>
        <v>0</v>
      </c>
      <c r="BE62" s="178">
        <f t="shared" si="54"/>
        <v>0</v>
      </c>
      <c r="BF62" s="178">
        <f t="shared" si="54"/>
        <v>0</v>
      </c>
      <c r="BG62" s="178">
        <f t="shared" si="54"/>
        <v>0</v>
      </c>
      <c r="BH62" s="178">
        <f t="shared" si="54"/>
        <v>0</v>
      </c>
      <c r="BI62" s="178">
        <f t="shared" si="54"/>
        <v>0</v>
      </c>
      <c r="BJ62" s="178">
        <f t="shared" si="54"/>
        <v>0</v>
      </c>
      <c r="BK62" s="178">
        <f t="shared" si="54"/>
        <v>0</v>
      </c>
      <c r="BL62" s="178">
        <f t="shared" si="54"/>
        <v>0</v>
      </c>
      <c r="BM62" s="178">
        <f t="shared" si="54"/>
        <v>0</v>
      </c>
      <c r="BN62" s="178">
        <f t="shared" si="54"/>
        <v>0</v>
      </c>
      <c r="BO62" s="178">
        <f t="shared" si="54"/>
        <v>0</v>
      </c>
      <c r="BP62" s="178">
        <f t="shared" si="54"/>
        <v>0</v>
      </c>
      <c r="BQ62" s="178">
        <f t="shared" si="54"/>
        <v>0</v>
      </c>
      <c r="BR62" s="178">
        <f t="shared" si="54"/>
        <v>0</v>
      </c>
      <c r="BS62" s="178">
        <f t="shared" si="54"/>
        <v>0</v>
      </c>
      <c r="BT62" s="178">
        <f t="shared" si="54"/>
        <v>0</v>
      </c>
      <c r="BU62" s="178">
        <f t="shared" si="54"/>
        <v>0</v>
      </c>
      <c r="BV62" s="178">
        <f t="shared" si="54"/>
        <v>0</v>
      </c>
      <c r="BW62" s="178">
        <f t="shared" ref="BW62:DY62" si="55">BW59+BW61</f>
        <v>0</v>
      </c>
      <c r="BX62" s="178">
        <f t="shared" si="55"/>
        <v>0</v>
      </c>
      <c r="BY62" s="178">
        <f t="shared" si="55"/>
        <v>0</v>
      </c>
      <c r="BZ62" s="178">
        <f t="shared" si="55"/>
        <v>0</v>
      </c>
      <c r="CA62" s="178">
        <f t="shared" si="55"/>
        <v>0</v>
      </c>
      <c r="CB62" s="178">
        <f t="shared" si="55"/>
        <v>0</v>
      </c>
      <c r="CC62" s="178">
        <f t="shared" si="55"/>
        <v>0</v>
      </c>
      <c r="CD62" s="178">
        <f t="shared" si="55"/>
        <v>0</v>
      </c>
      <c r="CE62" s="178">
        <f t="shared" si="55"/>
        <v>0</v>
      </c>
      <c r="CF62" s="178">
        <f t="shared" si="55"/>
        <v>0</v>
      </c>
      <c r="CG62" s="178">
        <f t="shared" si="55"/>
        <v>0</v>
      </c>
      <c r="CH62" s="178">
        <f t="shared" si="55"/>
        <v>0</v>
      </c>
      <c r="CI62" s="178">
        <f t="shared" si="55"/>
        <v>0</v>
      </c>
      <c r="CJ62" s="178">
        <f t="shared" si="55"/>
        <v>0</v>
      </c>
      <c r="CK62" s="178">
        <f t="shared" si="55"/>
        <v>0</v>
      </c>
      <c r="CL62" s="178">
        <f t="shared" si="55"/>
        <v>0</v>
      </c>
      <c r="CM62" s="178">
        <f t="shared" si="55"/>
        <v>0</v>
      </c>
      <c r="CN62" s="178">
        <f t="shared" si="55"/>
        <v>0</v>
      </c>
      <c r="CO62" s="178">
        <f t="shared" si="55"/>
        <v>0</v>
      </c>
      <c r="CP62" s="178">
        <f t="shared" si="55"/>
        <v>0</v>
      </c>
      <c r="CQ62" s="178">
        <f t="shared" si="55"/>
        <v>0</v>
      </c>
      <c r="CR62" s="178">
        <f t="shared" si="55"/>
        <v>0</v>
      </c>
      <c r="CS62" s="178">
        <f t="shared" si="55"/>
        <v>0</v>
      </c>
      <c r="CT62" s="178">
        <f t="shared" si="55"/>
        <v>0</v>
      </c>
      <c r="CU62" s="178">
        <f t="shared" si="55"/>
        <v>0</v>
      </c>
      <c r="CV62" s="178">
        <f t="shared" si="55"/>
        <v>0</v>
      </c>
      <c r="CW62" s="178">
        <f t="shared" si="55"/>
        <v>0</v>
      </c>
      <c r="CX62" s="178">
        <f t="shared" si="55"/>
        <v>0</v>
      </c>
      <c r="CY62" s="178">
        <f t="shared" si="55"/>
        <v>0</v>
      </c>
      <c r="CZ62" s="178">
        <f t="shared" si="55"/>
        <v>0</v>
      </c>
      <c r="DA62" s="178">
        <f t="shared" si="55"/>
        <v>0</v>
      </c>
      <c r="DB62" s="178">
        <f t="shared" si="55"/>
        <v>0</v>
      </c>
      <c r="DC62" s="178">
        <f t="shared" si="55"/>
        <v>0</v>
      </c>
      <c r="DD62" s="178">
        <f t="shared" si="55"/>
        <v>0</v>
      </c>
      <c r="DE62" s="178">
        <f t="shared" si="55"/>
        <v>0</v>
      </c>
      <c r="DF62" s="178">
        <f t="shared" si="55"/>
        <v>0</v>
      </c>
      <c r="DG62" s="178">
        <f t="shared" si="55"/>
        <v>0</v>
      </c>
      <c r="DH62" s="178">
        <f t="shared" si="55"/>
        <v>0</v>
      </c>
      <c r="DI62" s="178">
        <f t="shared" si="55"/>
        <v>0</v>
      </c>
      <c r="DJ62" s="178">
        <f t="shared" si="55"/>
        <v>0</v>
      </c>
      <c r="DK62" s="178">
        <f t="shared" si="55"/>
        <v>0</v>
      </c>
      <c r="DL62" s="178">
        <f t="shared" si="55"/>
        <v>0</v>
      </c>
      <c r="DM62" s="178">
        <f t="shared" si="55"/>
        <v>0</v>
      </c>
      <c r="DN62" s="178">
        <f t="shared" si="55"/>
        <v>0</v>
      </c>
      <c r="DO62" s="178">
        <f t="shared" si="55"/>
        <v>0</v>
      </c>
      <c r="DP62" s="178">
        <f t="shared" si="55"/>
        <v>0</v>
      </c>
      <c r="DQ62" s="178">
        <f t="shared" si="55"/>
        <v>0</v>
      </c>
      <c r="DR62" s="178">
        <f t="shared" si="55"/>
        <v>0</v>
      </c>
      <c r="DS62" s="178">
        <f t="shared" si="55"/>
        <v>0</v>
      </c>
      <c r="DT62" s="178">
        <f t="shared" si="55"/>
        <v>0</v>
      </c>
      <c r="DU62" s="178">
        <f t="shared" si="55"/>
        <v>0</v>
      </c>
      <c r="DV62" s="178">
        <f t="shared" si="55"/>
        <v>0</v>
      </c>
      <c r="DW62" s="178">
        <f t="shared" si="55"/>
        <v>0</v>
      </c>
      <c r="DX62" s="178">
        <f t="shared" si="55"/>
        <v>0</v>
      </c>
      <c r="DY62" s="178">
        <f t="shared" si="55"/>
        <v>0</v>
      </c>
    </row>
    <row r="64" spans="3:129">
      <c r="C64" s="180" t="s">
        <v>216</v>
      </c>
      <c r="D64" s="8" t="s">
        <v>237</v>
      </c>
      <c r="I64" s="164">
        <f t="shared" ref="I64" si="56">SUM(J64:DY64)</f>
        <v>-4698.4494552683036</v>
      </c>
      <c r="J64" s="181">
        <f>J55+J58+J61</f>
        <v>-1407.0313948372795</v>
      </c>
      <c r="K64" s="181">
        <f t="shared" ref="K64:BV64" si="57">K55+K58+K61</f>
        <v>-893.03139483727955</v>
      </c>
      <c r="L64" s="181">
        <f t="shared" si="57"/>
        <v>-685.31521684349173</v>
      </c>
      <c r="M64" s="181">
        <f t="shared" si="57"/>
        <v>-874.95761711765829</v>
      </c>
      <c r="N64" s="181">
        <f t="shared" si="57"/>
        <v>-583.3471198929368</v>
      </c>
      <c r="O64" s="181">
        <f t="shared" si="57"/>
        <v>-254.76671173965772</v>
      </c>
      <c r="P64" s="181">
        <f t="shared" si="57"/>
        <v>0</v>
      </c>
      <c r="Q64" s="181">
        <f t="shared" si="57"/>
        <v>0</v>
      </c>
      <c r="R64" s="181">
        <f t="shared" si="57"/>
        <v>0</v>
      </c>
      <c r="S64" s="181">
        <f t="shared" si="57"/>
        <v>0</v>
      </c>
      <c r="T64" s="181">
        <f t="shared" si="57"/>
        <v>0</v>
      </c>
      <c r="U64" s="181">
        <f t="shared" si="57"/>
        <v>0</v>
      </c>
      <c r="V64" s="181">
        <f t="shared" si="57"/>
        <v>0</v>
      </c>
      <c r="W64" s="181">
        <f t="shared" si="57"/>
        <v>0</v>
      </c>
      <c r="X64" s="181">
        <f t="shared" si="57"/>
        <v>0</v>
      </c>
      <c r="Y64" s="181">
        <f t="shared" si="57"/>
        <v>0</v>
      </c>
      <c r="Z64" s="181">
        <f t="shared" si="57"/>
        <v>0</v>
      </c>
      <c r="AA64" s="181">
        <f t="shared" si="57"/>
        <v>0</v>
      </c>
      <c r="AB64" s="181">
        <f t="shared" si="57"/>
        <v>0</v>
      </c>
      <c r="AC64" s="181">
        <f t="shared" si="57"/>
        <v>0</v>
      </c>
      <c r="AD64" s="181">
        <f t="shared" si="57"/>
        <v>0</v>
      </c>
      <c r="AE64" s="181">
        <f t="shared" si="57"/>
        <v>0</v>
      </c>
      <c r="AF64" s="181">
        <f t="shared" si="57"/>
        <v>0</v>
      </c>
      <c r="AG64" s="181">
        <f t="shared" si="57"/>
        <v>0</v>
      </c>
      <c r="AH64" s="181">
        <f t="shared" si="57"/>
        <v>0</v>
      </c>
      <c r="AI64" s="181">
        <f t="shared" si="57"/>
        <v>0</v>
      </c>
      <c r="AJ64" s="181">
        <f t="shared" si="57"/>
        <v>0</v>
      </c>
      <c r="AK64" s="181">
        <f t="shared" si="57"/>
        <v>0</v>
      </c>
      <c r="AL64" s="181">
        <f t="shared" si="57"/>
        <v>0</v>
      </c>
      <c r="AM64" s="181">
        <f t="shared" si="57"/>
        <v>0</v>
      </c>
      <c r="AN64" s="181">
        <f t="shared" si="57"/>
        <v>0</v>
      </c>
      <c r="AO64" s="181">
        <f t="shared" si="57"/>
        <v>0</v>
      </c>
      <c r="AP64" s="181">
        <f t="shared" si="57"/>
        <v>0</v>
      </c>
      <c r="AQ64" s="181">
        <f t="shared" si="57"/>
        <v>0</v>
      </c>
      <c r="AR64" s="181">
        <f t="shared" si="57"/>
        <v>0</v>
      </c>
      <c r="AS64" s="181">
        <f t="shared" si="57"/>
        <v>0</v>
      </c>
      <c r="AT64" s="181">
        <f t="shared" si="57"/>
        <v>0</v>
      </c>
      <c r="AU64" s="181">
        <f t="shared" si="57"/>
        <v>0</v>
      </c>
      <c r="AV64" s="181">
        <f t="shared" si="57"/>
        <v>0</v>
      </c>
      <c r="AW64" s="181">
        <f t="shared" si="57"/>
        <v>0</v>
      </c>
      <c r="AX64" s="181">
        <f t="shared" si="57"/>
        <v>0</v>
      </c>
      <c r="AY64" s="181">
        <f t="shared" si="57"/>
        <v>0</v>
      </c>
      <c r="AZ64" s="181">
        <f t="shared" si="57"/>
        <v>0</v>
      </c>
      <c r="BA64" s="181">
        <f t="shared" si="57"/>
        <v>0</v>
      </c>
      <c r="BB64" s="181">
        <f t="shared" si="57"/>
        <v>0</v>
      </c>
      <c r="BC64" s="181">
        <f t="shared" si="57"/>
        <v>0</v>
      </c>
      <c r="BD64" s="181">
        <f t="shared" si="57"/>
        <v>0</v>
      </c>
      <c r="BE64" s="181">
        <f t="shared" si="57"/>
        <v>0</v>
      </c>
      <c r="BF64" s="181">
        <f t="shared" si="57"/>
        <v>0</v>
      </c>
      <c r="BG64" s="181">
        <f t="shared" si="57"/>
        <v>0</v>
      </c>
      <c r="BH64" s="181">
        <f t="shared" si="57"/>
        <v>0</v>
      </c>
      <c r="BI64" s="181">
        <f t="shared" si="57"/>
        <v>0</v>
      </c>
      <c r="BJ64" s="181">
        <f t="shared" si="57"/>
        <v>0</v>
      </c>
      <c r="BK64" s="181">
        <f t="shared" si="57"/>
        <v>0</v>
      </c>
      <c r="BL64" s="181">
        <f t="shared" si="57"/>
        <v>0</v>
      </c>
      <c r="BM64" s="181">
        <f t="shared" si="57"/>
        <v>0</v>
      </c>
      <c r="BN64" s="181">
        <f t="shared" si="57"/>
        <v>0</v>
      </c>
      <c r="BO64" s="181">
        <f t="shared" si="57"/>
        <v>0</v>
      </c>
      <c r="BP64" s="181">
        <f t="shared" si="57"/>
        <v>0</v>
      </c>
      <c r="BQ64" s="181">
        <f t="shared" si="57"/>
        <v>0</v>
      </c>
      <c r="BR64" s="181">
        <f t="shared" si="57"/>
        <v>0</v>
      </c>
      <c r="BS64" s="181">
        <f t="shared" si="57"/>
        <v>0</v>
      </c>
      <c r="BT64" s="181">
        <f t="shared" si="57"/>
        <v>0</v>
      </c>
      <c r="BU64" s="181">
        <f t="shared" si="57"/>
        <v>0</v>
      </c>
      <c r="BV64" s="181">
        <f t="shared" si="57"/>
        <v>0</v>
      </c>
      <c r="BW64" s="181">
        <f t="shared" ref="BW64:DY64" si="58">BW55+BW58+BW61</f>
        <v>0</v>
      </c>
      <c r="BX64" s="181">
        <f t="shared" si="58"/>
        <v>0</v>
      </c>
      <c r="BY64" s="181">
        <f t="shared" si="58"/>
        <v>0</v>
      </c>
      <c r="BZ64" s="181">
        <f t="shared" si="58"/>
        <v>0</v>
      </c>
      <c r="CA64" s="181">
        <f t="shared" si="58"/>
        <v>0</v>
      </c>
      <c r="CB64" s="181">
        <f t="shared" si="58"/>
        <v>0</v>
      </c>
      <c r="CC64" s="181">
        <f t="shared" si="58"/>
        <v>0</v>
      </c>
      <c r="CD64" s="181">
        <f t="shared" si="58"/>
        <v>0</v>
      </c>
      <c r="CE64" s="181">
        <f t="shared" si="58"/>
        <v>0</v>
      </c>
      <c r="CF64" s="181">
        <f t="shared" si="58"/>
        <v>0</v>
      </c>
      <c r="CG64" s="181">
        <f t="shared" si="58"/>
        <v>0</v>
      </c>
      <c r="CH64" s="181">
        <f t="shared" si="58"/>
        <v>0</v>
      </c>
      <c r="CI64" s="181">
        <f t="shared" si="58"/>
        <v>0</v>
      </c>
      <c r="CJ64" s="181">
        <f t="shared" si="58"/>
        <v>0</v>
      </c>
      <c r="CK64" s="181">
        <f t="shared" si="58"/>
        <v>0</v>
      </c>
      <c r="CL64" s="181">
        <f t="shared" si="58"/>
        <v>0</v>
      </c>
      <c r="CM64" s="181">
        <f t="shared" si="58"/>
        <v>0</v>
      </c>
      <c r="CN64" s="181">
        <f t="shared" si="58"/>
        <v>0</v>
      </c>
      <c r="CO64" s="181">
        <f t="shared" si="58"/>
        <v>0</v>
      </c>
      <c r="CP64" s="181">
        <f t="shared" si="58"/>
        <v>0</v>
      </c>
      <c r="CQ64" s="181">
        <f t="shared" si="58"/>
        <v>0</v>
      </c>
      <c r="CR64" s="181">
        <f t="shared" si="58"/>
        <v>0</v>
      </c>
      <c r="CS64" s="181">
        <f t="shared" si="58"/>
        <v>0</v>
      </c>
      <c r="CT64" s="181">
        <f t="shared" si="58"/>
        <v>0</v>
      </c>
      <c r="CU64" s="181">
        <f t="shared" si="58"/>
        <v>0</v>
      </c>
      <c r="CV64" s="181">
        <f t="shared" si="58"/>
        <v>0</v>
      </c>
      <c r="CW64" s="181">
        <f t="shared" si="58"/>
        <v>0</v>
      </c>
      <c r="CX64" s="181">
        <f t="shared" si="58"/>
        <v>0</v>
      </c>
      <c r="CY64" s="181">
        <f t="shared" si="58"/>
        <v>0</v>
      </c>
      <c r="CZ64" s="181">
        <f t="shared" si="58"/>
        <v>0</v>
      </c>
      <c r="DA64" s="181">
        <f t="shared" si="58"/>
        <v>0</v>
      </c>
      <c r="DB64" s="181">
        <f t="shared" si="58"/>
        <v>0</v>
      </c>
      <c r="DC64" s="181">
        <f t="shared" si="58"/>
        <v>0</v>
      </c>
      <c r="DD64" s="181">
        <f t="shared" si="58"/>
        <v>0</v>
      </c>
      <c r="DE64" s="181">
        <f t="shared" si="58"/>
        <v>0</v>
      </c>
      <c r="DF64" s="181">
        <f t="shared" si="58"/>
        <v>0</v>
      </c>
      <c r="DG64" s="181">
        <f t="shared" si="58"/>
        <v>0</v>
      </c>
      <c r="DH64" s="181">
        <f t="shared" si="58"/>
        <v>0</v>
      </c>
      <c r="DI64" s="181">
        <f t="shared" si="58"/>
        <v>0</v>
      </c>
      <c r="DJ64" s="181">
        <f t="shared" si="58"/>
        <v>0</v>
      </c>
      <c r="DK64" s="181">
        <f t="shared" si="58"/>
        <v>0</v>
      </c>
      <c r="DL64" s="181">
        <f t="shared" si="58"/>
        <v>0</v>
      </c>
      <c r="DM64" s="181">
        <f t="shared" si="58"/>
        <v>0</v>
      </c>
      <c r="DN64" s="181">
        <f t="shared" si="58"/>
        <v>0</v>
      </c>
      <c r="DO64" s="181">
        <f t="shared" si="58"/>
        <v>0</v>
      </c>
      <c r="DP64" s="181">
        <f t="shared" si="58"/>
        <v>0</v>
      </c>
      <c r="DQ64" s="181">
        <f t="shared" si="58"/>
        <v>0</v>
      </c>
      <c r="DR64" s="181">
        <f t="shared" si="58"/>
        <v>0</v>
      </c>
      <c r="DS64" s="181">
        <f t="shared" si="58"/>
        <v>0</v>
      </c>
      <c r="DT64" s="181">
        <f t="shared" si="58"/>
        <v>0</v>
      </c>
      <c r="DU64" s="181">
        <f t="shared" si="58"/>
        <v>0</v>
      </c>
      <c r="DV64" s="181">
        <f t="shared" si="58"/>
        <v>0</v>
      </c>
      <c r="DW64" s="181">
        <f t="shared" si="58"/>
        <v>0</v>
      </c>
      <c r="DX64" s="181">
        <f t="shared" si="58"/>
        <v>0</v>
      </c>
      <c r="DY64" s="181">
        <f t="shared" si="58"/>
        <v>0</v>
      </c>
    </row>
    <row r="65" spans="3:129">
      <c r="C65" s="42" t="s">
        <v>273</v>
      </c>
      <c r="D65" s="8" t="s">
        <v>217</v>
      </c>
      <c r="I65" s="49">
        <f>I53+I64</f>
        <v>0</v>
      </c>
    </row>
    <row r="67" spans="3:129" ht="20.25">
      <c r="C67" s="2" t="s">
        <v>259</v>
      </c>
    </row>
    <row r="68" spans="3:129">
      <c r="C68" s="146" t="s">
        <v>261</v>
      </c>
      <c r="D68" s="8" t="s">
        <v>215</v>
      </c>
      <c r="J68" s="140">
        <f>I70*J$6</f>
        <v>0</v>
      </c>
      <c r="K68" s="140">
        <f t="shared" ref="K68:BV68" si="59">J70*K$6</f>
        <v>1407.0313948372795</v>
      </c>
      <c r="L68" s="140">
        <f t="shared" si="59"/>
        <v>1500</v>
      </c>
      <c r="M68" s="140">
        <f t="shared" si="59"/>
        <v>1500</v>
      </c>
      <c r="N68" s="140">
        <f t="shared" si="59"/>
        <v>1500</v>
      </c>
      <c r="O68" s="140">
        <f t="shared" si="59"/>
        <v>1500</v>
      </c>
      <c r="P68" s="140">
        <f t="shared" si="59"/>
        <v>0</v>
      </c>
      <c r="Q68" s="140">
        <f t="shared" si="59"/>
        <v>0</v>
      </c>
      <c r="R68" s="140">
        <f t="shared" si="59"/>
        <v>0</v>
      </c>
      <c r="S68" s="140">
        <f t="shared" si="59"/>
        <v>0</v>
      </c>
      <c r="T68" s="140">
        <f t="shared" si="59"/>
        <v>0</v>
      </c>
      <c r="U68" s="140">
        <f t="shared" si="59"/>
        <v>0</v>
      </c>
      <c r="V68" s="140">
        <f t="shared" si="59"/>
        <v>0</v>
      </c>
      <c r="W68" s="140">
        <f t="shared" si="59"/>
        <v>0</v>
      </c>
      <c r="X68" s="140">
        <f t="shared" si="59"/>
        <v>0</v>
      </c>
      <c r="Y68" s="140">
        <f t="shared" si="59"/>
        <v>0</v>
      </c>
      <c r="Z68" s="140">
        <f t="shared" si="59"/>
        <v>0</v>
      </c>
      <c r="AA68" s="140">
        <f t="shared" si="59"/>
        <v>0</v>
      </c>
      <c r="AB68" s="140">
        <f t="shared" si="59"/>
        <v>0</v>
      </c>
      <c r="AC68" s="140">
        <f t="shared" si="59"/>
        <v>0</v>
      </c>
      <c r="AD68" s="140">
        <f t="shared" si="59"/>
        <v>0</v>
      </c>
      <c r="AE68" s="140">
        <f t="shared" si="59"/>
        <v>0</v>
      </c>
      <c r="AF68" s="140">
        <f t="shared" si="59"/>
        <v>0</v>
      </c>
      <c r="AG68" s="140">
        <f t="shared" si="59"/>
        <v>0</v>
      </c>
      <c r="AH68" s="140">
        <f t="shared" si="59"/>
        <v>0</v>
      </c>
      <c r="AI68" s="140">
        <f t="shared" si="59"/>
        <v>0</v>
      </c>
      <c r="AJ68" s="140">
        <f t="shared" si="59"/>
        <v>0</v>
      </c>
      <c r="AK68" s="140">
        <f t="shared" si="59"/>
        <v>0</v>
      </c>
      <c r="AL68" s="140">
        <f t="shared" si="59"/>
        <v>0</v>
      </c>
      <c r="AM68" s="140">
        <f t="shared" si="59"/>
        <v>0</v>
      </c>
      <c r="AN68" s="140">
        <f t="shared" si="59"/>
        <v>0</v>
      </c>
      <c r="AO68" s="140">
        <f t="shared" si="59"/>
        <v>0</v>
      </c>
      <c r="AP68" s="140">
        <f t="shared" si="59"/>
        <v>0</v>
      </c>
      <c r="AQ68" s="140">
        <f t="shared" si="59"/>
        <v>0</v>
      </c>
      <c r="AR68" s="140">
        <f t="shared" si="59"/>
        <v>0</v>
      </c>
      <c r="AS68" s="140">
        <f t="shared" si="59"/>
        <v>0</v>
      </c>
      <c r="AT68" s="140">
        <f t="shared" si="59"/>
        <v>0</v>
      </c>
      <c r="AU68" s="140">
        <f t="shared" si="59"/>
        <v>0</v>
      </c>
      <c r="AV68" s="140">
        <f t="shared" si="59"/>
        <v>0</v>
      </c>
      <c r="AW68" s="140">
        <f t="shared" si="59"/>
        <v>0</v>
      </c>
      <c r="AX68" s="140">
        <f t="shared" si="59"/>
        <v>0</v>
      </c>
      <c r="AY68" s="140">
        <f t="shared" si="59"/>
        <v>0</v>
      </c>
      <c r="AZ68" s="140">
        <f t="shared" si="59"/>
        <v>0</v>
      </c>
      <c r="BA68" s="140">
        <f t="shared" si="59"/>
        <v>0</v>
      </c>
      <c r="BB68" s="140">
        <f t="shared" si="59"/>
        <v>0</v>
      </c>
      <c r="BC68" s="140">
        <f t="shared" si="59"/>
        <v>0</v>
      </c>
      <c r="BD68" s="140">
        <f t="shared" si="59"/>
        <v>0</v>
      </c>
      <c r="BE68" s="140">
        <f t="shared" si="59"/>
        <v>0</v>
      </c>
      <c r="BF68" s="140">
        <f t="shared" si="59"/>
        <v>0</v>
      </c>
      <c r="BG68" s="140">
        <f t="shared" si="59"/>
        <v>0</v>
      </c>
      <c r="BH68" s="140">
        <f t="shared" si="59"/>
        <v>0</v>
      </c>
      <c r="BI68" s="140">
        <f t="shared" si="59"/>
        <v>0</v>
      </c>
      <c r="BJ68" s="140">
        <f t="shared" si="59"/>
        <v>0</v>
      </c>
      <c r="BK68" s="140">
        <f t="shared" si="59"/>
        <v>0</v>
      </c>
      <c r="BL68" s="140">
        <f t="shared" si="59"/>
        <v>0</v>
      </c>
      <c r="BM68" s="140">
        <f t="shared" si="59"/>
        <v>0</v>
      </c>
      <c r="BN68" s="140">
        <f t="shared" si="59"/>
        <v>0</v>
      </c>
      <c r="BO68" s="140">
        <f t="shared" si="59"/>
        <v>0</v>
      </c>
      <c r="BP68" s="140">
        <f t="shared" si="59"/>
        <v>0</v>
      </c>
      <c r="BQ68" s="140">
        <f t="shared" si="59"/>
        <v>0</v>
      </c>
      <c r="BR68" s="140">
        <f t="shared" si="59"/>
        <v>0</v>
      </c>
      <c r="BS68" s="140">
        <f t="shared" si="59"/>
        <v>0</v>
      </c>
      <c r="BT68" s="140">
        <f t="shared" si="59"/>
        <v>0</v>
      </c>
      <c r="BU68" s="140">
        <f t="shared" si="59"/>
        <v>0</v>
      </c>
      <c r="BV68" s="140">
        <f t="shared" si="59"/>
        <v>0</v>
      </c>
      <c r="BW68" s="140">
        <f t="shared" ref="BW68:DY68" si="60">BV70*BW$6</f>
        <v>0</v>
      </c>
      <c r="BX68" s="140">
        <f t="shared" si="60"/>
        <v>0</v>
      </c>
      <c r="BY68" s="140">
        <f t="shared" si="60"/>
        <v>0</v>
      </c>
      <c r="BZ68" s="140">
        <f t="shared" si="60"/>
        <v>0</v>
      </c>
      <c r="CA68" s="140">
        <f t="shared" si="60"/>
        <v>0</v>
      </c>
      <c r="CB68" s="140">
        <f t="shared" si="60"/>
        <v>0</v>
      </c>
      <c r="CC68" s="140">
        <f t="shared" si="60"/>
        <v>0</v>
      </c>
      <c r="CD68" s="140">
        <f t="shared" si="60"/>
        <v>0</v>
      </c>
      <c r="CE68" s="140">
        <f t="shared" si="60"/>
        <v>0</v>
      </c>
      <c r="CF68" s="140">
        <f t="shared" si="60"/>
        <v>0</v>
      </c>
      <c r="CG68" s="140">
        <f t="shared" si="60"/>
        <v>0</v>
      </c>
      <c r="CH68" s="140">
        <f t="shared" si="60"/>
        <v>0</v>
      </c>
      <c r="CI68" s="140">
        <f t="shared" si="60"/>
        <v>0</v>
      </c>
      <c r="CJ68" s="140">
        <f t="shared" si="60"/>
        <v>0</v>
      </c>
      <c r="CK68" s="140">
        <f t="shared" si="60"/>
        <v>0</v>
      </c>
      <c r="CL68" s="140">
        <f t="shared" si="60"/>
        <v>0</v>
      </c>
      <c r="CM68" s="140">
        <f t="shared" si="60"/>
        <v>0</v>
      </c>
      <c r="CN68" s="140">
        <f t="shared" si="60"/>
        <v>0</v>
      </c>
      <c r="CO68" s="140">
        <f t="shared" si="60"/>
        <v>0</v>
      </c>
      <c r="CP68" s="140">
        <f t="shared" si="60"/>
        <v>0</v>
      </c>
      <c r="CQ68" s="140">
        <f t="shared" si="60"/>
        <v>0</v>
      </c>
      <c r="CR68" s="140">
        <f t="shared" si="60"/>
        <v>0</v>
      </c>
      <c r="CS68" s="140">
        <f t="shared" si="60"/>
        <v>0</v>
      </c>
      <c r="CT68" s="140">
        <f t="shared" si="60"/>
        <v>0</v>
      </c>
      <c r="CU68" s="140">
        <f t="shared" si="60"/>
        <v>0</v>
      </c>
      <c r="CV68" s="140">
        <f t="shared" si="60"/>
        <v>0</v>
      </c>
      <c r="CW68" s="140">
        <f t="shared" si="60"/>
        <v>0</v>
      </c>
      <c r="CX68" s="140">
        <f t="shared" si="60"/>
        <v>0</v>
      </c>
      <c r="CY68" s="140">
        <f t="shared" si="60"/>
        <v>0</v>
      </c>
      <c r="CZ68" s="140">
        <f t="shared" si="60"/>
        <v>0</v>
      </c>
      <c r="DA68" s="140">
        <f t="shared" si="60"/>
        <v>0</v>
      </c>
      <c r="DB68" s="140">
        <f t="shared" si="60"/>
        <v>0</v>
      </c>
      <c r="DC68" s="140">
        <f t="shared" si="60"/>
        <v>0</v>
      </c>
      <c r="DD68" s="140">
        <f t="shared" si="60"/>
        <v>0</v>
      </c>
      <c r="DE68" s="140">
        <f t="shared" si="60"/>
        <v>0</v>
      </c>
      <c r="DF68" s="140">
        <f t="shared" si="60"/>
        <v>0</v>
      </c>
      <c r="DG68" s="140">
        <f t="shared" si="60"/>
        <v>0</v>
      </c>
      <c r="DH68" s="140">
        <f t="shared" si="60"/>
        <v>0</v>
      </c>
      <c r="DI68" s="140">
        <f t="shared" si="60"/>
        <v>0</v>
      </c>
      <c r="DJ68" s="140">
        <f t="shared" si="60"/>
        <v>0</v>
      </c>
      <c r="DK68" s="140">
        <f t="shared" si="60"/>
        <v>0</v>
      </c>
      <c r="DL68" s="140">
        <f t="shared" si="60"/>
        <v>0</v>
      </c>
      <c r="DM68" s="140">
        <f t="shared" si="60"/>
        <v>0</v>
      </c>
      <c r="DN68" s="140">
        <f t="shared" si="60"/>
        <v>0</v>
      </c>
      <c r="DO68" s="140">
        <f t="shared" si="60"/>
        <v>0</v>
      </c>
      <c r="DP68" s="140">
        <f t="shared" si="60"/>
        <v>0</v>
      </c>
      <c r="DQ68" s="140">
        <f t="shared" si="60"/>
        <v>0</v>
      </c>
      <c r="DR68" s="140">
        <f t="shared" si="60"/>
        <v>0</v>
      </c>
      <c r="DS68" s="140">
        <f t="shared" si="60"/>
        <v>0</v>
      </c>
      <c r="DT68" s="140">
        <f t="shared" si="60"/>
        <v>0</v>
      </c>
      <c r="DU68" s="140">
        <f t="shared" si="60"/>
        <v>0</v>
      </c>
      <c r="DV68" s="140">
        <f t="shared" si="60"/>
        <v>0</v>
      </c>
      <c r="DW68" s="140">
        <f t="shared" si="60"/>
        <v>0</v>
      </c>
      <c r="DX68" s="140">
        <f t="shared" si="60"/>
        <v>0</v>
      </c>
      <c r="DY68" s="140">
        <f t="shared" si="60"/>
        <v>0</v>
      </c>
    </row>
    <row r="69" spans="3:129">
      <c r="C69" s="146" t="s">
        <v>262</v>
      </c>
      <c r="D69" s="8" t="s">
        <v>215</v>
      </c>
      <c r="I69" s="164">
        <f t="shared" ref="I69" si="61">SUM(J69:DY69)</f>
        <v>1500</v>
      </c>
      <c r="J69" s="176">
        <f t="shared" ref="J69:AO69" si="62">-J55</f>
        <v>1407.0313948372795</v>
      </c>
      <c r="K69" s="176">
        <f t="shared" si="62"/>
        <v>92.968605162720451</v>
      </c>
      <c r="L69" s="176">
        <f t="shared" si="62"/>
        <v>0</v>
      </c>
      <c r="M69" s="176">
        <f t="shared" si="62"/>
        <v>0</v>
      </c>
      <c r="N69" s="176">
        <f t="shared" si="62"/>
        <v>0</v>
      </c>
      <c r="O69" s="176">
        <f t="shared" si="62"/>
        <v>0</v>
      </c>
      <c r="P69" s="176">
        <f t="shared" si="62"/>
        <v>0</v>
      </c>
      <c r="Q69" s="176">
        <f t="shared" si="62"/>
        <v>0</v>
      </c>
      <c r="R69" s="176">
        <f t="shared" si="62"/>
        <v>0</v>
      </c>
      <c r="S69" s="176">
        <f t="shared" si="62"/>
        <v>0</v>
      </c>
      <c r="T69" s="176">
        <f t="shared" si="62"/>
        <v>0</v>
      </c>
      <c r="U69" s="176">
        <f t="shared" si="62"/>
        <v>0</v>
      </c>
      <c r="V69" s="176">
        <f t="shared" si="62"/>
        <v>0</v>
      </c>
      <c r="W69" s="176">
        <f t="shared" si="62"/>
        <v>0</v>
      </c>
      <c r="X69" s="176">
        <f t="shared" si="62"/>
        <v>0</v>
      </c>
      <c r="Y69" s="176">
        <f t="shared" si="62"/>
        <v>0</v>
      </c>
      <c r="Z69" s="176">
        <f t="shared" si="62"/>
        <v>0</v>
      </c>
      <c r="AA69" s="176">
        <f t="shared" si="62"/>
        <v>0</v>
      </c>
      <c r="AB69" s="176">
        <f t="shared" si="62"/>
        <v>0</v>
      </c>
      <c r="AC69" s="176">
        <f t="shared" si="62"/>
        <v>0</v>
      </c>
      <c r="AD69" s="176">
        <f t="shared" si="62"/>
        <v>0</v>
      </c>
      <c r="AE69" s="176">
        <f t="shared" si="62"/>
        <v>0</v>
      </c>
      <c r="AF69" s="176">
        <f t="shared" si="62"/>
        <v>0</v>
      </c>
      <c r="AG69" s="176">
        <f t="shared" si="62"/>
        <v>0</v>
      </c>
      <c r="AH69" s="176">
        <f t="shared" si="62"/>
        <v>0</v>
      </c>
      <c r="AI69" s="176">
        <f t="shared" si="62"/>
        <v>0</v>
      </c>
      <c r="AJ69" s="176">
        <f t="shared" si="62"/>
        <v>0</v>
      </c>
      <c r="AK69" s="176">
        <f t="shared" si="62"/>
        <v>0</v>
      </c>
      <c r="AL69" s="176">
        <f t="shared" si="62"/>
        <v>0</v>
      </c>
      <c r="AM69" s="176">
        <f t="shared" si="62"/>
        <v>0</v>
      </c>
      <c r="AN69" s="176">
        <f t="shared" si="62"/>
        <v>0</v>
      </c>
      <c r="AO69" s="176">
        <f t="shared" si="62"/>
        <v>0</v>
      </c>
      <c r="AP69" s="176">
        <f t="shared" ref="AP69:BU69" si="63">-AP55</f>
        <v>0</v>
      </c>
      <c r="AQ69" s="176">
        <f t="shared" si="63"/>
        <v>0</v>
      </c>
      <c r="AR69" s="176">
        <f t="shared" si="63"/>
        <v>0</v>
      </c>
      <c r="AS69" s="176">
        <f t="shared" si="63"/>
        <v>0</v>
      </c>
      <c r="AT69" s="176">
        <f t="shared" si="63"/>
        <v>0</v>
      </c>
      <c r="AU69" s="176">
        <f t="shared" si="63"/>
        <v>0</v>
      </c>
      <c r="AV69" s="176">
        <f t="shared" si="63"/>
        <v>0</v>
      </c>
      <c r="AW69" s="176">
        <f t="shared" si="63"/>
        <v>0</v>
      </c>
      <c r="AX69" s="176">
        <f t="shared" si="63"/>
        <v>0</v>
      </c>
      <c r="AY69" s="176">
        <f t="shared" si="63"/>
        <v>0</v>
      </c>
      <c r="AZ69" s="176">
        <f t="shared" si="63"/>
        <v>0</v>
      </c>
      <c r="BA69" s="176">
        <f t="shared" si="63"/>
        <v>0</v>
      </c>
      <c r="BB69" s="176">
        <f t="shared" si="63"/>
        <v>0</v>
      </c>
      <c r="BC69" s="176">
        <f t="shared" si="63"/>
        <v>0</v>
      </c>
      <c r="BD69" s="176">
        <f t="shared" si="63"/>
        <v>0</v>
      </c>
      <c r="BE69" s="176">
        <f t="shared" si="63"/>
        <v>0</v>
      </c>
      <c r="BF69" s="176">
        <f t="shared" si="63"/>
        <v>0</v>
      </c>
      <c r="BG69" s="176">
        <f t="shared" si="63"/>
        <v>0</v>
      </c>
      <c r="BH69" s="176">
        <f t="shared" si="63"/>
        <v>0</v>
      </c>
      <c r="BI69" s="176">
        <f t="shared" si="63"/>
        <v>0</v>
      </c>
      <c r="BJ69" s="176">
        <f t="shared" si="63"/>
        <v>0</v>
      </c>
      <c r="BK69" s="176">
        <f t="shared" si="63"/>
        <v>0</v>
      </c>
      <c r="BL69" s="176">
        <f t="shared" si="63"/>
        <v>0</v>
      </c>
      <c r="BM69" s="176">
        <f t="shared" si="63"/>
        <v>0</v>
      </c>
      <c r="BN69" s="176">
        <f t="shared" si="63"/>
        <v>0</v>
      </c>
      <c r="BO69" s="176">
        <f t="shared" si="63"/>
        <v>0</v>
      </c>
      <c r="BP69" s="176">
        <f t="shared" si="63"/>
        <v>0</v>
      </c>
      <c r="BQ69" s="176">
        <f t="shared" si="63"/>
        <v>0</v>
      </c>
      <c r="BR69" s="176">
        <f t="shared" si="63"/>
        <v>0</v>
      </c>
      <c r="BS69" s="176">
        <f t="shared" si="63"/>
        <v>0</v>
      </c>
      <c r="BT69" s="176">
        <f t="shared" si="63"/>
        <v>0</v>
      </c>
      <c r="BU69" s="176">
        <f t="shared" si="63"/>
        <v>0</v>
      </c>
      <c r="BV69" s="176">
        <f t="shared" ref="BV69:DA69" si="64">-BV55</f>
        <v>0</v>
      </c>
      <c r="BW69" s="176">
        <f t="shared" si="64"/>
        <v>0</v>
      </c>
      <c r="BX69" s="176">
        <f t="shared" si="64"/>
        <v>0</v>
      </c>
      <c r="BY69" s="176">
        <f t="shared" si="64"/>
        <v>0</v>
      </c>
      <c r="BZ69" s="176">
        <f t="shared" si="64"/>
        <v>0</v>
      </c>
      <c r="CA69" s="176">
        <f t="shared" si="64"/>
        <v>0</v>
      </c>
      <c r="CB69" s="176">
        <f t="shared" si="64"/>
        <v>0</v>
      </c>
      <c r="CC69" s="176">
        <f t="shared" si="64"/>
        <v>0</v>
      </c>
      <c r="CD69" s="176">
        <f t="shared" si="64"/>
        <v>0</v>
      </c>
      <c r="CE69" s="176">
        <f t="shared" si="64"/>
        <v>0</v>
      </c>
      <c r="CF69" s="176">
        <f t="shared" si="64"/>
        <v>0</v>
      </c>
      <c r="CG69" s="176">
        <f t="shared" si="64"/>
        <v>0</v>
      </c>
      <c r="CH69" s="176">
        <f t="shared" si="64"/>
        <v>0</v>
      </c>
      <c r="CI69" s="176">
        <f t="shared" si="64"/>
        <v>0</v>
      </c>
      <c r="CJ69" s="176">
        <f t="shared" si="64"/>
        <v>0</v>
      </c>
      <c r="CK69" s="176">
        <f t="shared" si="64"/>
        <v>0</v>
      </c>
      <c r="CL69" s="176">
        <f t="shared" si="64"/>
        <v>0</v>
      </c>
      <c r="CM69" s="176">
        <f t="shared" si="64"/>
        <v>0</v>
      </c>
      <c r="CN69" s="176">
        <f t="shared" si="64"/>
        <v>0</v>
      </c>
      <c r="CO69" s="176">
        <f t="shared" si="64"/>
        <v>0</v>
      </c>
      <c r="CP69" s="176">
        <f t="shared" si="64"/>
        <v>0</v>
      </c>
      <c r="CQ69" s="176">
        <f t="shared" si="64"/>
        <v>0</v>
      </c>
      <c r="CR69" s="176">
        <f t="shared" si="64"/>
        <v>0</v>
      </c>
      <c r="CS69" s="176">
        <f t="shared" si="64"/>
        <v>0</v>
      </c>
      <c r="CT69" s="176">
        <f t="shared" si="64"/>
        <v>0</v>
      </c>
      <c r="CU69" s="176">
        <f t="shared" si="64"/>
        <v>0</v>
      </c>
      <c r="CV69" s="176">
        <f t="shared" si="64"/>
        <v>0</v>
      </c>
      <c r="CW69" s="176">
        <f t="shared" si="64"/>
        <v>0</v>
      </c>
      <c r="CX69" s="176">
        <f t="shared" si="64"/>
        <v>0</v>
      </c>
      <c r="CY69" s="176">
        <f t="shared" si="64"/>
        <v>0</v>
      </c>
      <c r="CZ69" s="176">
        <f t="shared" si="64"/>
        <v>0</v>
      </c>
      <c r="DA69" s="176">
        <f t="shared" si="64"/>
        <v>0</v>
      </c>
      <c r="DB69" s="176">
        <f t="shared" ref="DB69:DY69" si="65">-DB55</f>
        <v>0</v>
      </c>
      <c r="DC69" s="176">
        <f t="shared" si="65"/>
        <v>0</v>
      </c>
      <c r="DD69" s="176">
        <f t="shared" si="65"/>
        <v>0</v>
      </c>
      <c r="DE69" s="176">
        <f t="shared" si="65"/>
        <v>0</v>
      </c>
      <c r="DF69" s="176">
        <f t="shared" si="65"/>
        <v>0</v>
      </c>
      <c r="DG69" s="176">
        <f t="shared" si="65"/>
        <v>0</v>
      </c>
      <c r="DH69" s="176">
        <f t="shared" si="65"/>
        <v>0</v>
      </c>
      <c r="DI69" s="176">
        <f t="shared" si="65"/>
        <v>0</v>
      </c>
      <c r="DJ69" s="176">
        <f t="shared" si="65"/>
        <v>0</v>
      </c>
      <c r="DK69" s="176">
        <f t="shared" si="65"/>
        <v>0</v>
      </c>
      <c r="DL69" s="176">
        <f t="shared" si="65"/>
        <v>0</v>
      </c>
      <c r="DM69" s="176">
        <f t="shared" si="65"/>
        <v>0</v>
      </c>
      <c r="DN69" s="176">
        <f t="shared" si="65"/>
        <v>0</v>
      </c>
      <c r="DO69" s="176">
        <f t="shared" si="65"/>
        <v>0</v>
      </c>
      <c r="DP69" s="176">
        <f t="shared" si="65"/>
        <v>0</v>
      </c>
      <c r="DQ69" s="176">
        <f t="shared" si="65"/>
        <v>0</v>
      </c>
      <c r="DR69" s="176">
        <f t="shared" si="65"/>
        <v>0</v>
      </c>
      <c r="DS69" s="176">
        <f t="shared" si="65"/>
        <v>0</v>
      </c>
      <c r="DT69" s="176">
        <f t="shared" si="65"/>
        <v>0</v>
      </c>
      <c r="DU69" s="176">
        <f t="shared" si="65"/>
        <v>0</v>
      </c>
      <c r="DV69" s="176">
        <f t="shared" si="65"/>
        <v>0</v>
      </c>
      <c r="DW69" s="176">
        <f t="shared" si="65"/>
        <v>0</v>
      </c>
      <c r="DX69" s="176">
        <f t="shared" si="65"/>
        <v>0</v>
      </c>
      <c r="DY69" s="176">
        <f t="shared" si="65"/>
        <v>0</v>
      </c>
    </row>
    <row r="70" spans="3:129" ht="13.5" thickBot="1">
      <c r="C70" s="146" t="s">
        <v>263</v>
      </c>
      <c r="D70" s="8" t="s">
        <v>215</v>
      </c>
      <c r="I70" s="21"/>
      <c r="J70" s="177">
        <f>SUM(J68:J69)</f>
        <v>1407.0313948372795</v>
      </c>
      <c r="K70" s="177">
        <f t="shared" ref="K70:BV70" si="66">SUM(K68:K69)</f>
        <v>1500</v>
      </c>
      <c r="L70" s="177">
        <f t="shared" si="66"/>
        <v>1500</v>
      </c>
      <c r="M70" s="177">
        <f t="shared" si="66"/>
        <v>1500</v>
      </c>
      <c r="N70" s="177">
        <f t="shared" si="66"/>
        <v>1500</v>
      </c>
      <c r="O70" s="177">
        <f t="shared" si="66"/>
        <v>1500</v>
      </c>
      <c r="P70" s="177">
        <f t="shared" si="66"/>
        <v>0</v>
      </c>
      <c r="Q70" s="177">
        <f t="shared" si="66"/>
        <v>0</v>
      </c>
      <c r="R70" s="177">
        <f t="shared" si="66"/>
        <v>0</v>
      </c>
      <c r="S70" s="177">
        <f t="shared" si="66"/>
        <v>0</v>
      </c>
      <c r="T70" s="177">
        <f t="shared" si="66"/>
        <v>0</v>
      </c>
      <c r="U70" s="177">
        <f t="shared" si="66"/>
        <v>0</v>
      </c>
      <c r="V70" s="177">
        <f t="shared" si="66"/>
        <v>0</v>
      </c>
      <c r="W70" s="177">
        <f t="shared" si="66"/>
        <v>0</v>
      </c>
      <c r="X70" s="177">
        <f t="shared" si="66"/>
        <v>0</v>
      </c>
      <c r="Y70" s="177">
        <f t="shared" si="66"/>
        <v>0</v>
      </c>
      <c r="Z70" s="177">
        <f t="shared" si="66"/>
        <v>0</v>
      </c>
      <c r="AA70" s="177">
        <f t="shared" si="66"/>
        <v>0</v>
      </c>
      <c r="AB70" s="177">
        <f t="shared" si="66"/>
        <v>0</v>
      </c>
      <c r="AC70" s="177">
        <f t="shared" si="66"/>
        <v>0</v>
      </c>
      <c r="AD70" s="177">
        <f t="shared" si="66"/>
        <v>0</v>
      </c>
      <c r="AE70" s="177">
        <f t="shared" si="66"/>
        <v>0</v>
      </c>
      <c r="AF70" s="177">
        <f t="shared" si="66"/>
        <v>0</v>
      </c>
      <c r="AG70" s="177">
        <f t="shared" si="66"/>
        <v>0</v>
      </c>
      <c r="AH70" s="177">
        <f t="shared" si="66"/>
        <v>0</v>
      </c>
      <c r="AI70" s="177">
        <f t="shared" si="66"/>
        <v>0</v>
      </c>
      <c r="AJ70" s="177">
        <f t="shared" si="66"/>
        <v>0</v>
      </c>
      <c r="AK70" s="177">
        <f t="shared" si="66"/>
        <v>0</v>
      </c>
      <c r="AL70" s="177">
        <f t="shared" si="66"/>
        <v>0</v>
      </c>
      <c r="AM70" s="177">
        <f t="shared" si="66"/>
        <v>0</v>
      </c>
      <c r="AN70" s="177">
        <f t="shared" si="66"/>
        <v>0</v>
      </c>
      <c r="AO70" s="177">
        <f t="shared" si="66"/>
        <v>0</v>
      </c>
      <c r="AP70" s="177">
        <f t="shared" si="66"/>
        <v>0</v>
      </c>
      <c r="AQ70" s="177">
        <f t="shared" si="66"/>
        <v>0</v>
      </c>
      <c r="AR70" s="177">
        <f t="shared" si="66"/>
        <v>0</v>
      </c>
      <c r="AS70" s="177">
        <f t="shared" si="66"/>
        <v>0</v>
      </c>
      <c r="AT70" s="177">
        <f t="shared" si="66"/>
        <v>0</v>
      </c>
      <c r="AU70" s="177">
        <f t="shared" si="66"/>
        <v>0</v>
      </c>
      <c r="AV70" s="177">
        <f t="shared" si="66"/>
        <v>0</v>
      </c>
      <c r="AW70" s="177">
        <f t="shared" si="66"/>
        <v>0</v>
      </c>
      <c r="AX70" s="177">
        <f t="shared" si="66"/>
        <v>0</v>
      </c>
      <c r="AY70" s="177">
        <f t="shared" si="66"/>
        <v>0</v>
      </c>
      <c r="AZ70" s="177">
        <f t="shared" si="66"/>
        <v>0</v>
      </c>
      <c r="BA70" s="177">
        <f t="shared" si="66"/>
        <v>0</v>
      </c>
      <c r="BB70" s="177">
        <f t="shared" si="66"/>
        <v>0</v>
      </c>
      <c r="BC70" s="177">
        <f t="shared" si="66"/>
        <v>0</v>
      </c>
      <c r="BD70" s="177">
        <f t="shared" si="66"/>
        <v>0</v>
      </c>
      <c r="BE70" s="177">
        <f t="shared" si="66"/>
        <v>0</v>
      </c>
      <c r="BF70" s="177">
        <f t="shared" si="66"/>
        <v>0</v>
      </c>
      <c r="BG70" s="177">
        <f t="shared" si="66"/>
        <v>0</v>
      </c>
      <c r="BH70" s="177">
        <f t="shared" si="66"/>
        <v>0</v>
      </c>
      <c r="BI70" s="177">
        <f t="shared" si="66"/>
        <v>0</v>
      </c>
      <c r="BJ70" s="177">
        <f t="shared" si="66"/>
        <v>0</v>
      </c>
      <c r="BK70" s="177">
        <f t="shared" si="66"/>
        <v>0</v>
      </c>
      <c r="BL70" s="177">
        <f t="shared" si="66"/>
        <v>0</v>
      </c>
      <c r="BM70" s="177">
        <f t="shared" si="66"/>
        <v>0</v>
      </c>
      <c r="BN70" s="177">
        <f t="shared" si="66"/>
        <v>0</v>
      </c>
      <c r="BO70" s="177">
        <f t="shared" si="66"/>
        <v>0</v>
      </c>
      <c r="BP70" s="177">
        <f t="shared" si="66"/>
        <v>0</v>
      </c>
      <c r="BQ70" s="177">
        <f t="shared" si="66"/>
        <v>0</v>
      </c>
      <c r="BR70" s="177">
        <f t="shared" si="66"/>
        <v>0</v>
      </c>
      <c r="BS70" s="177">
        <f t="shared" si="66"/>
        <v>0</v>
      </c>
      <c r="BT70" s="177">
        <f t="shared" si="66"/>
        <v>0</v>
      </c>
      <c r="BU70" s="177">
        <f t="shared" si="66"/>
        <v>0</v>
      </c>
      <c r="BV70" s="177">
        <f t="shared" si="66"/>
        <v>0</v>
      </c>
      <c r="BW70" s="177">
        <f t="shared" ref="BW70:DY70" si="67">SUM(BW68:BW69)</f>
        <v>0</v>
      </c>
      <c r="BX70" s="177">
        <f t="shared" si="67"/>
        <v>0</v>
      </c>
      <c r="BY70" s="177">
        <f t="shared" si="67"/>
        <v>0</v>
      </c>
      <c r="BZ70" s="177">
        <f t="shared" si="67"/>
        <v>0</v>
      </c>
      <c r="CA70" s="177">
        <f t="shared" si="67"/>
        <v>0</v>
      </c>
      <c r="CB70" s="177">
        <f t="shared" si="67"/>
        <v>0</v>
      </c>
      <c r="CC70" s="177">
        <f t="shared" si="67"/>
        <v>0</v>
      </c>
      <c r="CD70" s="177">
        <f t="shared" si="67"/>
        <v>0</v>
      </c>
      <c r="CE70" s="177">
        <f t="shared" si="67"/>
        <v>0</v>
      </c>
      <c r="CF70" s="177">
        <f t="shared" si="67"/>
        <v>0</v>
      </c>
      <c r="CG70" s="177">
        <f t="shared" si="67"/>
        <v>0</v>
      </c>
      <c r="CH70" s="177">
        <f t="shared" si="67"/>
        <v>0</v>
      </c>
      <c r="CI70" s="177">
        <f t="shared" si="67"/>
        <v>0</v>
      </c>
      <c r="CJ70" s="177">
        <f t="shared" si="67"/>
        <v>0</v>
      </c>
      <c r="CK70" s="177">
        <f t="shared" si="67"/>
        <v>0</v>
      </c>
      <c r="CL70" s="177">
        <f t="shared" si="67"/>
        <v>0</v>
      </c>
      <c r="CM70" s="177">
        <f t="shared" si="67"/>
        <v>0</v>
      </c>
      <c r="CN70" s="177">
        <f t="shared" si="67"/>
        <v>0</v>
      </c>
      <c r="CO70" s="177">
        <f t="shared" si="67"/>
        <v>0</v>
      </c>
      <c r="CP70" s="177">
        <f t="shared" si="67"/>
        <v>0</v>
      </c>
      <c r="CQ70" s="177">
        <f t="shared" si="67"/>
        <v>0</v>
      </c>
      <c r="CR70" s="177">
        <f t="shared" si="67"/>
        <v>0</v>
      </c>
      <c r="CS70" s="177">
        <f t="shared" si="67"/>
        <v>0</v>
      </c>
      <c r="CT70" s="177">
        <f t="shared" si="67"/>
        <v>0</v>
      </c>
      <c r="CU70" s="177">
        <f t="shared" si="67"/>
        <v>0</v>
      </c>
      <c r="CV70" s="177">
        <f t="shared" si="67"/>
        <v>0</v>
      </c>
      <c r="CW70" s="177">
        <f t="shared" si="67"/>
        <v>0</v>
      </c>
      <c r="CX70" s="177">
        <f t="shared" si="67"/>
        <v>0</v>
      </c>
      <c r="CY70" s="177">
        <f t="shared" si="67"/>
        <v>0</v>
      </c>
      <c r="CZ70" s="177">
        <f t="shared" si="67"/>
        <v>0</v>
      </c>
      <c r="DA70" s="177">
        <f t="shared" si="67"/>
        <v>0</v>
      </c>
      <c r="DB70" s="177">
        <f t="shared" si="67"/>
        <v>0</v>
      </c>
      <c r="DC70" s="177">
        <f t="shared" si="67"/>
        <v>0</v>
      </c>
      <c r="DD70" s="177">
        <f t="shared" si="67"/>
        <v>0</v>
      </c>
      <c r="DE70" s="177">
        <f t="shared" si="67"/>
        <v>0</v>
      </c>
      <c r="DF70" s="177">
        <f t="shared" si="67"/>
        <v>0</v>
      </c>
      <c r="DG70" s="177">
        <f t="shared" si="67"/>
        <v>0</v>
      </c>
      <c r="DH70" s="177">
        <f t="shared" si="67"/>
        <v>0</v>
      </c>
      <c r="DI70" s="177">
        <f t="shared" si="67"/>
        <v>0</v>
      </c>
      <c r="DJ70" s="177">
        <f t="shared" si="67"/>
        <v>0</v>
      </c>
      <c r="DK70" s="177">
        <f t="shared" si="67"/>
        <v>0</v>
      </c>
      <c r="DL70" s="177">
        <f t="shared" si="67"/>
        <v>0</v>
      </c>
      <c r="DM70" s="177">
        <f t="shared" si="67"/>
        <v>0</v>
      </c>
      <c r="DN70" s="177">
        <f t="shared" si="67"/>
        <v>0</v>
      </c>
      <c r="DO70" s="177">
        <f t="shared" si="67"/>
        <v>0</v>
      </c>
      <c r="DP70" s="177">
        <f t="shared" si="67"/>
        <v>0</v>
      </c>
      <c r="DQ70" s="177">
        <f t="shared" si="67"/>
        <v>0</v>
      </c>
      <c r="DR70" s="177">
        <f t="shared" si="67"/>
        <v>0</v>
      </c>
      <c r="DS70" s="177">
        <f t="shared" si="67"/>
        <v>0</v>
      </c>
      <c r="DT70" s="177">
        <f t="shared" si="67"/>
        <v>0</v>
      </c>
      <c r="DU70" s="177">
        <f t="shared" si="67"/>
        <v>0</v>
      </c>
      <c r="DV70" s="177">
        <f t="shared" si="67"/>
        <v>0</v>
      </c>
      <c r="DW70" s="177">
        <f t="shared" si="67"/>
        <v>0</v>
      </c>
      <c r="DX70" s="177">
        <f t="shared" si="67"/>
        <v>0</v>
      </c>
      <c r="DY70" s="177">
        <f t="shared" si="67"/>
        <v>0</v>
      </c>
    </row>
    <row r="71" spans="3:129" ht="13.5" thickTop="1"/>
    <row r="72" spans="3:129">
      <c r="C72" s="146" t="s">
        <v>264</v>
      </c>
      <c r="D72" s="8" t="s">
        <v>215</v>
      </c>
      <c r="E72" s="175">
        <f>Inputs!F100</f>
        <v>1500</v>
      </c>
      <c r="J72" s="140">
        <f>($E72-J68)*J$6</f>
        <v>1500</v>
      </c>
      <c r="K72" s="140">
        <f t="shared" ref="K72:BV72" si="68">($E72-K68)*K$6</f>
        <v>92.968605162720451</v>
      </c>
      <c r="L72" s="140">
        <f t="shared" si="68"/>
        <v>0</v>
      </c>
      <c r="M72" s="140">
        <f t="shared" si="68"/>
        <v>0</v>
      </c>
      <c r="N72" s="140">
        <f t="shared" si="68"/>
        <v>0</v>
      </c>
      <c r="O72" s="140">
        <f t="shared" si="68"/>
        <v>0</v>
      </c>
      <c r="P72" s="140">
        <f t="shared" si="68"/>
        <v>0</v>
      </c>
      <c r="Q72" s="140">
        <f t="shared" si="68"/>
        <v>0</v>
      </c>
      <c r="R72" s="140">
        <f t="shared" si="68"/>
        <v>0</v>
      </c>
      <c r="S72" s="140">
        <f t="shared" si="68"/>
        <v>0</v>
      </c>
      <c r="T72" s="140">
        <f t="shared" si="68"/>
        <v>0</v>
      </c>
      <c r="U72" s="140">
        <f t="shared" si="68"/>
        <v>0</v>
      </c>
      <c r="V72" s="140">
        <f t="shared" si="68"/>
        <v>0</v>
      </c>
      <c r="W72" s="140">
        <f t="shared" si="68"/>
        <v>0</v>
      </c>
      <c r="X72" s="140">
        <f t="shared" si="68"/>
        <v>0</v>
      </c>
      <c r="Y72" s="140">
        <f t="shared" si="68"/>
        <v>0</v>
      </c>
      <c r="Z72" s="140">
        <f t="shared" si="68"/>
        <v>0</v>
      </c>
      <c r="AA72" s="140">
        <f t="shared" si="68"/>
        <v>0</v>
      </c>
      <c r="AB72" s="140">
        <f t="shared" si="68"/>
        <v>0</v>
      </c>
      <c r="AC72" s="140">
        <f t="shared" si="68"/>
        <v>0</v>
      </c>
      <c r="AD72" s="140">
        <f t="shared" si="68"/>
        <v>0</v>
      </c>
      <c r="AE72" s="140">
        <f t="shared" si="68"/>
        <v>0</v>
      </c>
      <c r="AF72" s="140">
        <f t="shared" si="68"/>
        <v>0</v>
      </c>
      <c r="AG72" s="140">
        <f t="shared" si="68"/>
        <v>0</v>
      </c>
      <c r="AH72" s="140">
        <f t="shared" si="68"/>
        <v>0</v>
      </c>
      <c r="AI72" s="140">
        <f t="shared" si="68"/>
        <v>0</v>
      </c>
      <c r="AJ72" s="140">
        <f t="shared" si="68"/>
        <v>0</v>
      </c>
      <c r="AK72" s="140">
        <f t="shared" si="68"/>
        <v>0</v>
      </c>
      <c r="AL72" s="140">
        <f t="shared" si="68"/>
        <v>0</v>
      </c>
      <c r="AM72" s="140">
        <f t="shared" si="68"/>
        <v>0</v>
      </c>
      <c r="AN72" s="140">
        <f t="shared" si="68"/>
        <v>0</v>
      </c>
      <c r="AO72" s="140">
        <f t="shared" si="68"/>
        <v>0</v>
      </c>
      <c r="AP72" s="140">
        <f t="shared" si="68"/>
        <v>0</v>
      </c>
      <c r="AQ72" s="140">
        <f t="shared" si="68"/>
        <v>0</v>
      </c>
      <c r="AR72" s="140">
        <f t="shared" si="68"/>
        <v>0</v>
      </c>
      <c r="AS72" s="140">
        <f t="shared" si="68"/>
        <v>0</v>
      </c>
      <c r="AT72" s="140">
        <f t="shared" si="68"/>
        <v>0</v>
      </c>
      <c r="AU72" s="140">
        <f t="shared" si="68"/>
        <v>0</v>
      </c>
      <c r="AV72" s="140">
        <f t="shared" si="68"/>
        <v>0</v>
      </c>
      <c r="AW72" s="140">
        <f t="shared" si="68"/>
        <v>0</v>
      </c>
      <c r="AX72" s="140">
        <f t="shared" si="68"/>
        <v>0</v>
      </c>
      <c r="AY72" s="140">
        <f t="shared" si="68"/>
        <v>0</v>
      </c>
      <c r="AZ72" s="140">
        <f t="shared" si="68"/>
        <v>0</v>
      </c>
      <c r="BA72" s="140">
        <f t="shared" si="68"/>
        <v>0</v>
      </c>
      <c r="BB72" s="140">
        <f t="shared" si="68"/>
        <v>0</v>
      </c>
      <c r="BC72" s="140">
        <f t="shared" si="68"/>
        <v>0</v>
      </c>
      <c r="BD72" s="140">
        <f t="shared" si="68"/>
        <v>0</v>
      </c>
      <c r="BE72" s="140">
        <f t="shared" si="68"/>
        <v>0</v>
      </c>
      <c r="BF72" s="140">
        <f t="shared" si="68"/>
        <v>0</v>
      </c>
      <c r="BG72" s="140">
        <f t="shared" si="68"/>
        <v>0</v>
      </c>
      <c r="BH72" s="140">
        <f t="shared" si="68"/>
        <v>0</v>
      </c>
      <c r="BI72" s="140">
        <f t="shared" si="68"/>
        <v>0</v>
      </c>
      <c r="BJ72" s="140">
        <f t="shared" si="68"/>
        <v>0</v>
      </c>
      <c r="BK72" s="140">
        <f t="shared" si="68"/>
        <v>0</v>
      </c>
      <c r="BL72" s="140">
        <f t="shared" si="68"/>
        <v>0</v>
      </c>
      <c r="BM72" s="140">
        <f t="shared" si="68"/>
        <v>0</v>
      </c>
      <c r="BN72" s="140">
        <f t="shared" si="68"/>
        <v>0</v>
      </c>
      <c r="BO72" s="140">
        <f t="shared" si="68"/>
        <v>0</v>
      </c>
      <c r="BP72" s="140">
        <f t="shared" si="68"/>
        <v>0</v>
      </c>
      <c r="BQ72" s="140">
        <f t="shared" si="68"/>
        <v>0</v>
      </c>
      <c r="BR72" s="140">
        <f t="shared" si="68"/>
        <v>0</v>
      </c>
      <c r="BS72" s="140">
        <f t="shared" si="68"/>
        <v>0</v>
      </c>
      <c r="BT72" s="140">
        <f t="shared" si="68"/>
        <v>0</v>
      </c>
      <c r="BU72" s="140">
        <f t="shared" si="68"/>
        <v>0</v>
      </c>
      <c r="BV72" s="140">
        <f t="shared" si="68"/>
        <v>0</v>
      </c>
      <c r="BW72" s="140">
        <f t="shared" ref="BW72:DY72" si="69">($E72-BW68)*BW$6</f>
        <v>0</v>
      </c>
      <c r="BX72" s="140">
        <f t="shared" si="69"/>
        <v>0</v>
      </c>
      <c r="BY72" s="140">
        <f t="shared" si="69"/>
        <v>0</v>
      </c>
      <c r="BZ72" s="140">
        <f t="shared" si="69"/>
        <v>0</v>
      </c>
      <c r="CA72" s="140">
        <f t="shared" si="69"/>
        <v>0</v>
      </c>
      <c r="CB72" s="140">
        <f t="shared" si="69"/>
        <v>0</v>
      </c>
      <c r="CC72" s="140">
        <f t="shared" si="69"/>
        <v>0</v>
      </c>
      <c r="CD72" s="140">
        <f t="shared" si="69"/>
        <v>0</v>
      </c>
      <c r="CE72" s="140">
        <f t="shared" si="69"/>
        <v>0</v>
      </c>
      <c r="CF72" s="140">
        <f t="shared" si="69"/>
        <v>0</v>
      </c>
      <c r="CG72" s="140">
        <f t="shared" si="69"/>
        <v>0</v>
      </c>
      <c r="CH72" s="140">
        <f t="shared" si="69"/>
        <v>0</v>
      </c>
      <c r="CI72" s="140">
        <f t="shared" si="69"/>
        <v>0</v>
      </c>
      <c r="CJ72" s="140">
        <f t="shared" si="69"/>
        <v>0</v>
      </c>
      <c r="CK72" s="140">
        <f t="shared" si="69"/>
        <v>0</v>
      </c>
      <c r="CL72" s="140">
        <f t="shared" si="69"/>
        <v>0</v>
      </c>
      <c r="CM72" s="140">
        <f t="shared" si="69"/>
        <v>0</v>
      </c>
      <c r="CN72" s="140">
        <f t="shared" si="69"/>
        <v>0</v>
      </c>
      <c r="CO72" s="140">
        <f t="shared" si="69"/>
        <v>0</v>
      </c>
      <c r="CP72" s="140">
        <f t="shared" si="69"/>
        <v>0</v>
      </c>
      <c r="CQ72" s="140">
        <f t="shared" si="69"/>
        <v>0</v>
      </c>
      <c r="CR72" s="140">
        <f t="shared" si="69"/>
        <v>0</v>
      </c>
      <c r="CS72" s="140">
        <f t="shared" si="69"/>
        <v>0</v>
      </c>
      <c r="CT72" s="140">
        <f t="shared" si="69"/>
        <v>0</v>
      </c>
      <c r="CU72" s="140">
        <f t="shared" si="69"/>
        <v>0</v>
      </c>
      <c r="CV72" s="140">
        <f t="shared" si="69"/>
        <v>0</v>
      </c>
      <c r="CW72" s="140">
        <f t="shared" si="69"/>
        <v>0</v>
      </c>
      <c r="CX72" s="140">
        <f t="shared" si="69"/>
        <v>0</v>
      </c>
      <c r="CY72" s="140">
        <f t="shared" si="69"/>
        <v>0</v>
      </c>
      <c r="CZ72" s="140">
        <f t="shared" si="69"/>
        <v>0</v>
      </c>
      <c r="DA72" s="140">
        <f t="shared" si="69"/>
        <v>0</v>
      </c>
      <c r="DB72" s="140">
        <f t="shared" si="69"/>
        <v>0</v>
      </c>
      <c r="DC72" s="140">
        <f t="shared" si="69"/>
        <v>0</v>
      </c>
      <c r="DD72" s="140">
        <f t="shared" si="69"/>
        <v>0</v>
      </c>
      <c r="DE72" s="140">
        <f t="shared" si="69"/>
        <v>0</v>
      </c>
      <c r="DF72" s="140">
        <f t="shared" si="69"/>
        <v>0</v>
      </c>
      <c r="DG72" s="140">
        <f t="shared" si="69"/>
        <v>0</v>
      </c>
      <c r="DH72" s="140">
        <f t="shared" si="69"/>
        <v>0</v>
      </c>
      <c r="DI72" s="140">
        <f t="shared" si="69"/>
        <v>0</v>
      </c>
      <c r="DJ72" s="140">
        <f t="shared" si="69"/>
        <v>0</v>
      </c>
      <c r="DK72" s="140">
        <f t="shared" si="69"/>
        <v>0</v>
      </c>
      <c r="DL72" s="140">
        <f t="shared" si="69"/>
        <v>0</v>
      </c>
      <c r="DM72" s="140">
        <f t="shared" si="69"/>
        <v>0</v>
      </c>
      <c r="DN72" s="140">
        <f t="shared" si="69"/>
        <v>0</v>
      </c>
      <c r="DO72" s="140">
        <f t="shared" si="69"/>
        <v>0</v>
      </c>
      <c r="DP72" s="140">
        <f t="shared" si="69"/>
        <v>0</v>
      </c>
      <c r="DQ72" s="140">
        <f t="shared" si="69"/>
        <v>0</v>
      </c>
      <c r="DR72" s="140">
        <f t="shared" si="69"/>
        <v>0</v>
      </c>
      <c r="DS72" s="140">
        <f t="shared" si="69"/>
        <v>0</v>
      </c>
      <c r="DT72" s="140">
        <f t="shared" si="69"/>
        <v>0</v>
      </c>
      <c r="DU72" s="140">
        <f t="shared" si="69"/>
        <v>0</v>
      </c>
      <c r="DV72" s="140">
        <f t="shared" si="69"/>
        <v>0</v>
      </c>
      <c r="DW72" s="140">
        <f t="shared" si="69"/>
        <v>0</v>
      </c>
      <c r="DX72" s="140">
        <f t="shared" si="69"/>
        <v>0</v>
      </c>
      <c r="DY72" s="140">
        <f t="shared" si="69"/>
        <v>0</v>
      </c>
    </row>
    <row r="74" spans="3:129" ht="20.25">
      <c r="C74" s="2" t="s">
        <v>265</v>
      </c>
    </row>
    <row r="75" spans="3:129">
      <c r="C75" s="146" t="s">
        <v>266</v>
      </c>
      <c r="D75" s="8" t="s">
        <v>267</v>
      </c>
      <c r="E75" s="126">
        <f>Cons_End</f>
        <v>42004</v>
      </c>
      <c r="J75" s="22">
        <f t="shared" ref="J75:AO75" si="70">IF($E75=J5,1,0)</f>
        <v>0</v>
      </c>
      <c r="K75" s="22">
        <f t="shared" si="70"/>
        <v>0</v>
      </c>
      <c r="L75" s="22">
        <f t="shared" si="70"/>
        <v>0</v>
      </c>
      <c r="M75" s="22">
        <f t="shared" si="70"/>
        <v>0</v>
      </c>
      <c r="N75" s="22">
        <f t="shared" si="70"/>
        <v>0</v>
      </c>
      <c r="O75" s="22">
        <f t="shared" si="70"/>
        <v>1</v>
      </c>
      <c r="P75" s="22">
        <f t="shared" si="70"/>
        <v>0</v>
      </c>
      <c r="Q75" s="22">
        <f t="shared" si="70"/>
        <v>0</v>
      </c>
      <c r="R75" s="22">
        <f t="shared" si="70"/>
        <v>0</v>
      </c>
      <c r="S75" s="22">
        <f t="shared" si="70"/>
        <v>0</v>
      </c>
      <c r="T75" s="22">
        <f t="shared" si="70"/>
        <v>0</v>
      </c>
      <c r="U75" s="22">
        <f t="shared" si="70"/>
        <v>0</v>
      </c>
      <c r="V75" s="22">
        <f t="shared" si="70"/>
        <v>0</v>
      </c>
      <c r="W75" s="22">
        <f t="shared" si="70"/>
        <v>0</v>
      </c>
      <c r="X75" s="22">
        <f t="shared" si="70"/>
        <v>0</v>
      </c>
      <c r="Y75" s="22">
        <f t="shared" si="70"/>
        <v>0</v>
      </c>
      <c r="Z75" s="22">
        <f t="shared" si="70"/>
        <v>0</v>
      </c>
      <c r="AA75" s="22">
        <f t="shared" si="70"/>
        <v>0</v>
      </c>
      <c r="AB75" s="22">
        <f t="shared" si="70"/>
        <v>0</v>
      </c>
      <c r="AC75" s="22">
        <f t="shared" si="70"/>
        <v>0</v>
      </c>
      <c r="AD75" s="22">
        <f t="shared" si="70"/>
        <v>0</v>
      </c>
      <c r="AE75" s="22">
        <f t="shared" si="70"/>
        <v>0</v>
      </c>
      <c r="AF75" s="22">
        <f t="shared" si="70"/>
        <v>0</v>
      </c>
      <c r="AG75" s="22">
        <f t="shared" si="70"/>
        <v>0</v>
      </c>
      <c r="AH75" s="22">
        <f t="shared" si="70"/>
        <v>0</v>
      </c>
      <c r="AI75" s="22">
        <f t="shared" si="70"/>
        <v>0</v>
      </c>
      <c r="AJ75" s="22">
        <f t="shared" si="70"/>
        <v>0</v>
      </c>
      <c r="AK75" s="22">
        <f t="shared" si="70"/>
        <v>0</v>
      </c>
      <c r="AL75" s="22">
        <f t="shared" si="70"/>
        <v>0</v>
      </c>
      <c r="AM75" s="22">
        <f t="shared" si="70"/>
        <v>0</v>
      </c>
      <c r="AN75" s="22">
        <f t="shared" si="70"/>
        <v>0</v>
      </c>
      <c r="AO75" s="22">
        <f t="shared" si="70"/>
        <v>0</v>
      </c>
      <c r="AP75" s="22">
        <f t="shared" ref="AP75:BU75" si="71">IF($E75=AP5,1,0)</f>
        <v>0</v>
      </c>
      <c r="AQ75" s="22">
        <f t="shared" si="71"/>
        <v>0</v>
      </c>
      <c r="AR75" s="22">
        <f t="shared" si="71"/>
        <v>0</v>
      </c>
      <c r="AS75" s="22">
        <f t="shared" si="71"/>
        <v>0</v>
      </c>
      <c r="AT75" s="22">
        <f t="shared" si="71"/>
        <v>0</v>
      </c>
      <c r="AU75" s="22">
        <f t="shared" si="71"/>
        <v>0</v>
      </c>
      <c r="AV75" s="22">
        <f t="shared" si="71"/>
        <v>0</v>
      </c>
      <c r="AW75" s="22">
        <f t="shared" si="71"/>
        <v>0</v>
      </c>
      <c r="AX75" s="22">
        <f t="shared" si="71"/>
        <v>0</v>
      </c>
      <c r="AY75" s="22">
        <f t="shared" si="71"/>
        <v>0</v>
      </c>
      <c r="AZ75" s="22">
        <f t="shared" si="71"/>
        <v>0</v>
      </c>
      <c r="BA75" s="22">
        <f t="shared" si="71"/>
        <v>0</v>
      </c>
      <c r="BB75" s="22">
        <f t="shared" si="71"/>
        <v>0</v>
      </c>
      <c r="BC75" s="22">
        <f t="shared" si="71"/>
        <v>0</v>
      </c>
      <c r="BD75" s="22">
        <f t="shared" si="71"/>
        <v>0</v>
      </c>
      <c r="BE75" s="22">
        <f t="shared" si="71"/>
        <v>0</v>
      </c>
      <c r="BF75" s="22">
        <f t="shared" si="71"/>
        <v>0</v>
      </c>
      <c r="BG75" s="22">
        <f t="shared" si="71"/>
        <v>0</v>
      </c>
      <c r="BH75" s="22">
        <f t="shared" si="71"/>
        <v>0</v>
      </c>
      <c r="BI75" s="22">
        <f t="shared" si="71"/>
        <v>0</v>
      </c>
      <c r="BJ75" s="22">
        <f t="shared" si="71"/>
        <v>0</v>
      </c>
      <c r="BK75" s="22">
        <f t="shared" si="71"/>
        <v>0</v>
      </c>
      <c r="BL75" s="22">
        <f t="shared" si="71"/>
        <v>0</v>
      </c>
      <c r="BM75" s="22">
        <f t="shared" si="71"/>
        <v>0</v>
      </c>
      <c r="BN75" s="22">
        <f t="shared" si="71"/>
        <v>0</v>
      </c>
      <c r="BO75" s="22">
        <f t="shared" si="71"/>
        <v>0</v>
      </c>
      <c r="BP75" s="22">
        <f t="shared" si="71"/>
        <v>0</v>
      </c>
      <c r="BQ75" s="22">
        <f t="shared" si="71"/>
        <v>0</v>
      </c>
      <c r="BR75" s="22">
        <f t="shared" si="71"/>
        <v>0</v>
      </c>
      <c r="BS75" s="22">
        <f t="shared" si="71"/>
        <v>0</v>
      </c>
      <c r="BT75" s="22">
        <f t="shared" si="71"/>
        <v>0</v>
      </c>
      <c r="BU75" s="22">
        <f t="shared" si="71"/>
        <v>0</v>
      </c>
      <c r="BV75" s="22">
        <f t="shared" ref="BV75:DA75" si="72">IF($E75=BV5,1,0)</f>
        <v>0</v>
      </c>
      <c r="BW75" s="22">
        <f t="shared" si="72"/>
        <v>0</v>
      </c>
      <c r="BX75" s="22">
        <f t="shared" si="72"/>
        <v>0</v>
      </c>
      <c r="BY75" s="22">
        <f t="shared" si="72"/>
        <v>0</v>
      </c>
      <c r="BZ75" s="22">
        <f t="shared" si="72"/>
        <v>0</v>
      </c>
      <c r="CA75" s="22">
        <f t="shared" si="72"/>
        <v>0</v>
      </c>
      <c r="CB75" s="22">
        <f t="shared" si="72"/>
        <v>0</v>
      </c>
      <c r="CC75" s="22">
        <f t="shared" si="72"/>
        <v>0</v>
      </c>
      <c r="CD75" s="22">
        <f t="shared" si="72"/>
        <v>0</v>
      </c>
      <c r="CE75" s="22">
        <f t="shared" si="72"/>
        <v>0</v>
      </c>
      <c r="CF75" s="22">
        <f t="shared" si="72"/>
        <v>0</v>
      </c>
      <c r="CG75" s="22">
        <f t="shared" si="72"/>
        <v>0</v>
      </c>
      <c r="CH75" s="22">
        <f t="shared" si="72"/>
        <v>0</v>
      </c>
      <c r="CI75" s="22">
        <f t="shared" si="72"/>
        <v>0</v>
      </c>
      <c r="CJ75" s="22">
        <f t="shared" si="72"/>
        <v>0</v>
      </c>
      <c r="CK75" s="22">
        <f t="shared" si="72"/>
        <v>0</v>
      </c>
      <c r="CL75" s="22">
        <f t="shared" si="72"/>
        <v>0</v>
      </c>
      <c r="CM75" s="22">
        <f t="shared" si="72"/>
        <v>0</v>
      </c>
      <c r="CN75" s="22">
        <f t="shared" si="72"/>
        <v>0</v>
      </c>
      <c r="CO75" s="22">
        <f t="shared" si="72"/>
        <v>0</v>
      </c>
      <c r="CP75" s="22">
        <f t="shared" si="72"/>
        <v>0</v>
      </c>
      <c r="CQ75" s="22">
        <f t="shared" si="72"/>
        <v>0</v>
      </c>
      <c r="CR75" s="22">
        <f t="shared" si="72"/>
        <v>0</v>
      </c>
      <c r="CS75" s="22">
        <f t="shared" si="72"/>
        <v>0</v>
      </c>
      <c r="CT75" s="22">
        <f t="shared" si="72"/>
        <v>0</v>
      </c>
      <c r="CU75" s="22">
        <f t="shared" si="72"/>
        <v>0</v>
      </c>
      <c r="CV75" s="22">
        <f t="shared" si="72"/>
        <v>0</v>
      </c>
      <c r="CW75" s="22">
        <f t="shared" si="72"/>
        <v>0</v>
      </c>
      <c r="CX75" s="22">
        <f t="shared" si="72"/>
        <v>0</v>
      </c>
      <c r="CY75" s="22">
        <f t="shared" si="72"/>
        <v>0</v>
      </c>
      <c r="CZ75" s="22">
        <f t="shared" si="72"/>
        <v>0</v>
      </c>
      <c r="DA75" s="22">
        <f t="shared" si="72"/>
        <v>0</v>
      </c>
      <c r="DB75" s="22">
        <f t="shared" ref="DB75:DY75" si="73">IF($E75=DB5,1,0)</f>
        <v>0</v>
      </c>
      <c r="DC75" s="22">
        <f t="shared" si="73"/>
        <v>0</v>
      </c>
      <c r="DD75" s="22">
        <f t="shared" si="73"/>
        <v>0</v>
      </c>
      <c r="DE75" s="22">
        <f t="shared" si="73"/>
        <v>0</v>
      </c>
      <c r="DF75" s="22">
        <f t="shared" si="73"/>
        <v>0</v>
      </c>
      <c r="DG75" s="22">
        <f t="shared" si="73"/>
        <v>0</v>
      </c>
      <c r="DH75" s="22">
        <f t="shared" si="73"/>
        <v>0</v>
      </c>
      <c r="DI75" s="22">
        <f t="shared" si="73"/>
        <v>0</v>
      </c>
      <c r="DJ75" s="22">
        <f t="shared" si="73"/>
        <v>0</v>
      </c>
      <c r="DK75" s="22">
        <f t="shared" si="73"/>
        <v>0</v>
      </c>
      <c r="DL75" s="22">
        <f t="shared" si="73"/>
        <v>0</v>
      </c>
      <c r="DM75" s="22">
        <f t="shared" si="73"/>
        <v>0</v>
      </c>
      <c r="DN75" s="22">
        <f t="shared" si="73"/>
        <v>0</v>
      </c>
      <c r="DO75" s="22">
        <f t="shared" si="73"/>
        <v>0</v>
      </c>
      <c r="DP75" s="22">
        <f t="shared" si="73"/>
        <v>0</v>
      </c>
      <c r="DQ75" s="22">
        <f t="shared" si="73"/>
        <v>0</v>
      </c>
      <c r="DR75" s="22">
        <f t="shared" si="73"/>
        <v>0</v>
      </c>
      <c r="DS75" s="22">
        <f t="shared" si="73"/>
        <v>0</v>
      </c>
      <c r="DT75" s="22">
        <f t="shared" si="73"/>
        <v>0</v>
      </c>
      <c r="DU75" s="22">
        <f t="shared" si="73"/>
        <v>0</v>
      </c>
      <c r="DV75" s="22">
        <f t="shared" si="73"/>
        <v>0</v>
      </c>
      <c r="DW75" s="22">
        <f t="shared" si="73"/>
        <v>0</v>
      </c>
      <c r="DX75" s="22">
        <f t="shared" si="73"/>
        <v>0</v>
      </c>
      <c r="DY75" s="22">
        <f t="shared" si="73"/>
        <v>0</v>
      </c>
    </row>
    <row r="76" spans="3:129" ht="15">
      <c r="C76" s="3" t="s">
        <v>268</v>
      </c>
      <c r="D76" s="8"/>
    </row>
    <row r="77" spans="3:129">
      <c r="C77" s="24" t="s">
        <v>261</v>
      </c>
      <c r="D77" s="133" t="s">
        <v>237</v>
      </c>
      <c r="J77" s="140">
        <f>I80</f>
        <v>0</v>
      </c>
      <c r="K77" s="140">
        <f t="shared" ref="K77:BV77" si="74">J80</f>
        <v>0</v>
      </c>
      <c r="L77" s="140">
        <f t="shared" si="74"/>
        <v>800.0627896745591</v>
      </c>
      <c r="M77" s="140">
        <f t="shared" si="74"/>
        <v>1485.3780065180508</v>
      </c>
      <c r="N77" s="140">
        <f t="shared" si="74"/>
        <v>2360.335623635709</v>
      </c>
      <c r="O77" s="140">
        <f t="shared" si="74"/>
        <v>2943.6827435286459</v>
      </c>
      <c r="P77" s="140">
        <f t="shared" si="74"/>
        <v>0</v>
      </c>
      <c r="Q77" s="140">
        <f t="shared" si="74"/>
        <v>0</v>
      </c>
      <c r="R77" s="140">
        <f t="shared" si="74"/>
        <v>0</v>
      </c>
      <c r="S77" s="140">
        <f t="shared" si="74"/>
        <v>0</v>
      </c>
      <c r="T77" s="140">
        <f t="shared" si="74"/>
        <v>0</v>
      </c>
      <c r="U77" s="140">
        <f t="shared" si="74"/>
        <v>0</v>
      </c>
      <c r="V77" s="140">
        <f t="shared" si="74"/>
        <v>0</v>
      </c>
      <c r="W77" s="140">
        <f t="shared" si="74"/>
        <v>0</v>
      </c>
      <c r="X77" s="140">
        <f t="shared" si="74"/>
        <v>0</v>
      </c>
      <c r="Y77" s="140">
        <f t="shared" si="74"/>
        <v>0</v>
      </c>
      <c r="Z77" s="140">
        <f t="shared" si="74"/>
        <v>0</v>
      </c>
      <c r="AA77" s="140">
        <f t="shared" si="74"/>
        <v>0</v>
      </c>
      <c r="AB77" s="140">
        <f t="shared" si="74"/>
        <v>0</v>
      </c>
      <c r="AC77" s="140">
        <f t="shared" si="74"/>
        <v>0</v>
      </c>
      <c r="AD77" s="140">
        <f t="shared" si="74"/>
        <v>0</v>
      </c>
      <c r="AE77" s="140">
        <f t="shared" si="74"/>
        <v>0</v>
      </c>
      <c r="AF77" s="140">
        <f t="shared" si="74"/>
        <v>0</v>
      </c>
      <c r="AG77" s="140">
        <f t="shared" si="74"/>
        <v>0</v>
      </c>
      <c r="AH77" s="140">
        <f t="shared" si="74"/>
        <v>0</v>
      </c>
      <c r="AI77" s="140">
        <f t="shared" si="74"/>
        <v>0</v>
      </c>
      <c r="AJ77" s="140">
        <f t="shared" si="74"/>
        <v>0</v>
      </c>
      <c r="AK77" s="140">
        <f t="shared" si="74"/>
        <v>0</v>
      </c>
      <c r="AL77" s="140">
        <f t="shared" si="74"/>
        <v>0</v>
      </c>
      <c r="AM77" s="140">
        <f t="shared" si="74"/>
        <v>0</v>
      </c>
      <c r="AN77" s="140">
        <f t="shared" si="74"/>
        <v>0</v>
      </c>
      <c r="AO77" s="140">
        <f t="shared" si="74"/>
        <v>0</v>
      </c>
      <c r="AP77" s="140">
        <f t="shared" si="74"/>
        <v>0</v>
      </c>
      <c r="AQ77" s="140">
        <f t="shared" si="74"/>
        <v>0</v>
      </c>
      <c r="AR77" s="140">
        <f t="shared" si="74"/>
        <v>0</v>
      </c>
      <c r="AS77" s="140">
        <f t="shared" si="74"/>
        <v>0</v>
      </c>
      <c r="AT77" s="140">
        <f t="shared" si="74"/>
        <v>0</v>
      </c>
      <c r="AU77" s="140">
        <f t="shared" si="74"/>
        <v>0</v>
      </c>
      <c r="AV77" s="140">
        <f t="shared" si="74"/>
        <v>0</v>
      </c>
      <c r="AW77" s="140">
        <f t="shared" si="74"/>
        <v>0</v>
      </c>
      <c r="AX77" s="140">
        <f t="shared" si="74"/>
        <v>0</v>
      </c>
      <c r="AY77" s="140">
        <f t="shared" si="74"/>
        <v>0</v>
      </c>
      <c r="AZ77" s="140">
        <f t="shared" si="74"/>
        <v>0</v>
      </c>
      <c r="BA77" s="140">
        <f t="shared" si="74"/>
        <v>0</v>
      </c>
      <c r="BB77" s="140">
        <f t="shared" si="74"/>
        <v>0</v>
      </c>
      <c r="BC77" s="140">
        <f t="shared" si="74"/>
        <v>0</v>
      </c>
      <c r="BD77" s="140">
        <f t="shared" si="74"/>
        <v>0</v>
      </c>
      <c r="BE77" s="140">
        <f t="shared" si="74"/>
        <v>0</v>
      </c>
      <c r="BF77" s="140">
        <f t="shared" si="74"/>
        <v>0</v>
      </c>
      <c r="BG77" s="140">
        <f t="shared" si="74"/>
        <v>0</v>
      </c>
      <c r="BH77" s="140">
        <f t="shared" si="74"/>
        <v>0</v>
      </c>
      <c r="BI77" s="140">
        <f t="shared" si="74"/>
        <v>0</v>
      </c>
      <c r="BJ77" s="140">
        <f t="shared" si="74"/>
        <v>0</v>
      </c>
      <c r="BK77" s="140">
        <f t="shared" si="74"/>
        <v>0</v>
      </c>
      <c r="BL77" s="140">
        <f t="shared" si="74"/>
        <v>0</v>
      </c>
      <c r="BM77" s="140">
        <f t="shared" si="74"/>
        <v>0</v>
      </c>
      <c r="BN77" s="140">
        <f t="shared" si="74"/>
        <v>0</v>
      </c>
      <c r="BO77" s="140">
        <f t="shared" si="74"/>
        <v>0</v>
      </c>
      <c r="BP77" s="140">
        <f t="shared" si="74"/>
        <v>0</v>
      </c>
      <c r="BQ77" s="140">
        <f t="shared" si="74"/>
        <v>0</v>
      </c>
      <c r="BR77" s="140">
        <f t="shared" si="74"/>
        <v>0</v>
      </c>
      <c r="BS77" s="140">
        <f t="shared" si="74"/>
        <v>0</v>
      </c>
      <c r="BT77" s="140">
        <f t="shared" si="74"/>
        <v>0</v>
      </c>
      <c r="BU77" s="140">
        <f t="shared" si="74"/>
        <v>0</v>
      </c>
      <c r="BV77" s="140">
        <f t="shared" si="74"/>
        <v>0</v>
      </c>
      <c r="BW77" s="140">
        <f t="shared" ref="BW77:DY77" si="75">BV80</f>
        <v>0</v>
      </c>
      <c r="BX77" s="140">
        <f t="shared" si="75"/>
        <v>0</v>
      </c>
      <c r="BY77" s="140">
        <f t="shared" si="75"/>
        <v>0</v>
      </c>
      <c r="BZ77" s="140">
        <f t="shared" si="75"/>
        <v>0</v>
      </c>
      <c r="CA77" s="140">
        <f t="shared" si="75"/>
        <v>0</v>
      </c>
      <c r="CB77" s="140">
        <f t="shared" si="75"/>
        <v>0</v>
      </c>
      <c r="CC77" s="140">
        <f t="shared" si="75"/>
        <v>0</v>
      </c>
      <c r="CD77" s="140">
        <f t="shared" si="75"/>
        <v>0</v>
      </c>
      <c r="CE77" s="140">
        <f t="shared" si="75"/>
        <v>0</v>
      </c>
      <c r="CF77" s="140">
        <f t="shared" si="75"/>
        <v>0</v>
      </c>
      <c r="CG77" s="140">
        <f t="shared" si="75"/>
        <v>0</v>
      </c>
      <c r="CH77" s="140">
        <f t="shared" si="75"/>
        <v>0</v>
      </c>
      <c r="CI77" s="140">
        <f t="shared" si="75"/>
        <v>0</v>
      </c>
      <c r="CJ77" s="140">
        <f t="shared" si="75"/>
        <v>0</v>
      </c>
      <c r="CK77" s="140">
        <f t="shared" si="75"/>
        <v>0</v>
      </c>
      <c r="CL77" s="140">
        <f t="shared" si="75"/>
        <v>0</v>
      </c>
      <c r="CM77" s="140">
        <f t="shared" si="75"/>
        <v>0</v>
      </c>
      <c r="CN77" s="140">
        <f t="shared" si="75"/>
        <v>0</v>
      </c>
      <c r="CO77" s="140">
        <f t="shared" si="75"/>
        <v>0</v>
      </c>
      <c r="CP77" s="140">
        <f t="shared" si="75"/>
        <v>0</v>
      </c>
      <c r="CQ77" s="140">
        <f t="shared" si="75"/>
        <v>0</v>
      </c>
      <c r="CR77" s="140">
        <f t="shared" si="75"/>
        <v>0</v>
      </c>
      <c r="CS77" s="140">
        <f t="shared" si="75"/>
        <v>0</v>
      </c>
      <c r="CT77" s="140">
        <f t="shared" si="75"/>
        <v>0</v>
      </c>
      <c r="CU77" s="140">
        <f t="shared" si="75"/>
        <v>0</v>
      </c>
      <c r="CV77" s="140">
        <f t="shared" si="75"/>
        <v>0</v>
      </c>
      <c r="CW77" s="140">
        <f t="shared" si="75"/>
        <v>0</v>
      </c>
      <c r="CX77" s="140">
        <f t="shared" si="75"/>
        <v>0</v>
      </c>
      <c r="CY77" s="140">
        <f t="shared" si="75"/>
        <v>0</v>
      </c>
      <c r="CZ77" s="140">
        <f t="shared" si="75"/>
        <v>0</v>
      </c>
      <c r="DA77" s="140">
        <f t="shared" si="75"/>
        <v>0</v>
      </c>
      <c r="DB77" s="140">
        <f t="shared" si="75"/>
        <v>0</v>
      </c>
      <c r="DC77" s="140">
        <f t="shared" si="75"/>
        <v>0</v>
      </c>
      <c r="DD77" s="140">
        <f t="shared" si="75"/>
        <v>0</v>
      </c>
      <c r="DE77" s="140">
        <f t="shared" si="75"/>
        <v>0</v>
      </c>
      <c r="DF77" s="140">
        <f t="shared" si="75"/>
        <v>0</v>
      </c>
      <c r="DG77" s="140">
        <f t="shared" si="75"/>
        <v>0</v>
      </c>
      <c r="DH77" s="140">
        <f t="shared" si="75"/>
        <v>0</v>
      </c>
      <c r="DI77" s="140">
        <f t="shared" si="75"/>
        <v>0</v>
      </c>
      <c r="DJ77" s="140">
        <f t="shared" si="75"/>
        <v>0</v>
      </c>
      <c r="DK77" s="140">
        <f t="shared" si="75"/>
        <v>0</v>
      </c>
      <c r="DL77" s="140">
        <f t="shared" si="75"/>
        <v>0</v>
      </c>
      <c r="DM77" s="140">
        <f t="shared" si="75"/>
        <v>0</v>
      </c>
      <c r="DN77" s="140">
        <f t="shared" si="75"/>
        <v>0</v>
      </c>
      <c r="DO77" s="140">
        <f t="shared" si="75"/>
        <v>0</v>
      </c>
      <c r="DP77" s="140">
        <f t="shared" si="75"/>
        <v>0</v>
      </c>
      <c r="DQ77" s="140">
        <f t="shared" si="75"/>
        <v>0</v>
      </c>
      <c r="DR77" s="140">
        <f t="shared" si="75"/>
        <v>0</v>
      </c>
      <c r="DS77" s="140">
        <f t="shared" si="75"/>
        <v>0</v>
      </c>
      <c r="DT77" s="140">
        <f t="shared" si="75"/>
        <v>0</v>
      </c>
      <c r="DU77" s="140">
        <f t="shared" si="75"/>
        <v>0</v>
      </c>
      <c r="DV77" s="140">
        <f t="shared" si="75"/>
        <v>0</v>
      </c>
      <c r="DW77" s="140">
        <f t="shared" si="75"/>
        <v>0</v>
      </c>
      <c r="DX77" s="140">
        <f t="shared" si="75"/>
        <v>0</v>
      </c>
      <c r="DY77" s="140">
        <f t="shared" si="75"/>
        <v>0</v>
      </c>
    </row>
    <row r="78" spans="3:129">
      <c r="C78" s="24" t="s">
        <v>269</v>
      </c>
      <c r="D78" s="133" t="s">
        <v>237</v>
      </c>
      <c r="I78" s="164">
        <f t="shared" ref="I78:I79" si="76">SUM(J78:DY78)</f>
        <v>3198.4494552683036</v>
      </c>
      <c r="J78" s="179">
        <f t="shared" ref="J78:AO78" si="77">-J58</f>
        <v>0</v>
      </c>
      <c r="K78" s="179">
        <f t="shared" si="77"/>
        <v>800.0627896745591</v>
      </c>
      <c r="L78" s="179">
        <f t="shared" si="77"/>
        <v>685.31521684349173</v>
      </c>
      <c r="M78" s="179">
        <f t="shared" si="77"/>
        <v>874.95761711765829</v>
      </c>
      <c r="N78" s="179">
        <f t="shared" si="77"/>
        <v>583.3471198929368</v>
      </c>
      <c r="O78" s="179">
        <f t="shared" si="77"/>
        <v>254.76671173965772</v>
      </c>
      <c r="P78" s="179">
        <f t="shared" si="77"/>
        <v>0</v>
      </c>
      <c r="Q78" s="179">
        <f t="shared" si="77"/>
        <v>0</v>
      </c>
      <c r="R78" s="179">
        <f t="shared" si="77"/>
        <v>0</v>
      </c>
      <c r="S78" s="179">
        <f t="shared" si="77"/>
        <v>0</v>
      </c>
      <c r="T78" s="179">
        <f t="shared" si="77"/>
        <v>0</v>
      </c>
      <c r="U78" s="179">
        <f t="shared" si="77"/>
        <v>0</v>
      </c>
      <c r="V78" s="179">
        <f t="shared" si="77"/>
        <v>0</v>
      </c>
      <c r="W78" s="179">
        <f t="shared" si="77"/>
        <v>0</v>
      </c>
      <c r="X78" s="179">
        <f t="shared" si="77"/>
        <v>0</v>
      </c>
      <c r="Y78" s="179">
        <f t="shared" si="77"/>
        <v>0</v>
      </c>
      <c r="Z78" s="179">
        <f t="shared" si="77"/>
        <v>0</v>
      </c>
      <c r="AA78" s="179">
        <f t="shared" si="77"/>
        <v>0</v>
      </c>
      <c r="AB78" s="179">
        <f t="shared" si="77"/>
        <v>0</v>
      </c>
      <c r="AC78" s="179">
        <f t="shared" si="77"/>
        <v>0</v>
      </c>
      <c r="AD78" s="179">
        <f t="shared" si="77"/>
        <v>0</v>
      </c>
      <c r="AE78" s="179">
        <f t="shared" si="77"/>
        <v>0</v>
      </c>
      <c r="AF78" s="179">
        <f t="shared" si="77"/>
        <v>0</v>
      </c>
      <c r="AG78" s="179">
        <f t="shared" si="77"/>
        <v>0</v>
      </c>
      <c r="AH78" s="179">
        <f t="shared" si="77"/>
        <v>0</v>
      </c>
      <c r="AI78" s="179">
        <f t="shared" si="77"/>
        <v>0</v>
      </c>
      <c r="AJ78" s="179">
        <f t="shared" si="77"/>
        <v>0</v>
      </c>
      <c r="AK78" s="179">
        <f t="shared" si="77"/>
        <v>0</v>
      </c>
      <c r="AL78" s="179">
        <f t="shared" si="77"/>
        <v>0</v>
      </c>
      <c r="AM78" s="179">
        <f t="shared" si="77"/>
        <v>0</v>
      </c>
      <c r="AN78" s="179">
        <f t="shared" si="77"/>
        <v>0</v>
      </c>
      <c r="AO78" s="179">
        <f t="shared" si="77"/>
        <v>0</v>
      </c>
      <c r="AP78" s="179">
        <f t="shared" ref="AP78:BU78" si="78">-AP58</f>
        <v>0</v>
      </c>
      <c r="AQ78" s="179">
        <f t="shared" si="78"/>
        <v>0</v>
      </c>
      <c r="AR78" s="179">
        <f t="shared" si="78"/>
        <v>0</v>
      </c>
      <c r="AS78" s="179">
        <f t="shared" si="78"/>
        <v>0</v>
      </c>
      <c r="AT78" s="179">
        <f t="shared" si="78"/>
        <v>0</v>
      </c>
      <c r="AU78" s="179">
        <f t="shared" si="78"/>
        <v>0</v>
      </c>
      <c r="AV78" s="179">
        <f t="shared" si="78"/>
        <v>0</v>
      </c>
      <c r="AW78" s="179">
        <f t="shared" si="78"/>
        <v>0</v>
      </c>
      <c r="AX78" s="179">
        <f t="shared" si="78"/>
        <v>0</v>
      </c>
      <c r="AY78" s="179">
        <f t="shared" si="78"/>
        <v>0</v>
      </c>
      <c r="AZ78" s="179">
        <f t="shared" si="78"/>
        <v>0</v>
      </c>
      <c r="BA78" s="179">
        <f t="shared" si="78"/>
        <v>0</v>
      </c>
      <c r="BB78" s="179">
        <f t="shared" si="78"/>
        <v>0</v>
      </c>
      <c r="BC78" s="179">
        <f t="shared" si="78"/>
        <v>0</v>
      </c>
      <c r="BD78" s="179">
        <f t="shared" si="78"/>
        <v>0</v>
      </c>
      <c r="BE78" s="179">
        <f t="shared" si="78"/>
        <v>0</v>
      </c>
      <c r="BF78" s="179">
        <f t="shared" si="78"/>
        <v>0</v>
      </c>
      <c r="BG78" s="179">
        <f t="shared" si="78"/>
        <v>0</v>
      </c>
      <c r="BH78" s="179">
        <f t="shared" si="78"/>
        <v>0</v>
      </c>
      <c r="BI78" s="179">
        <f t="shared" si="78"/>
        <v>0</v>
      </c>
      <c r="BJ78" s="179">
        <f t="shared" si="78"/>
        <v>0</v>
      </c>
      <c r="BK78" s="179">
        <f t="shared" si="78"/>
        <v>0</v>
      </c>
      <c r="BL78" s="179">
        <f t="shared" si="78"/>
        <v>0</v>
      </c>
      <c r="BM78" s="179">
        <f t="shared" si="78"/>
        <v>0</v>
      </c>
      <c r="BN78" s="179">
        <f t="shared" si="78"/>
        <v>0</v>
      </c>
      <c r="BO78" s="179">
        <f t="shared" si="78"/>
        <v>0</v>
      </c>
      <c r="BP78" s="179">
        <f t="shared" si="78"/>
        <v>0</v>
      </c>
      <c r="BQ78" s="179">
        <f t="shared" si="78"/>
        <v>0</v>
      </c>
      <c r="BR78" s="179">
        <f t="shared" si="78"/>
        <v>0</v>
      </c>
      <c r="BS78" s="179">
        <f t="shared" si="78"/>
        <v>0</v>
      </c>
      <c r="BT78" s="179">
        <f t="shared" si="78"/>
        <v>0</v>
      </c>
      <c r="BU78" s="179">
        <f t="shared" si="78"/>
        <v>0</v>
      </c>
      <c r="BV78" s="179">
        <f t="shared" ref="BV78:DA78" si="79">-BV58</f>
        <v>0</v>
      </c>
      <c r="BW78" s="179">
        <f t="shared" si="79"/>
        <v>0</v>
      </c>
      <c r="BX78" s="179">
        <f t="shared" si="79"/>
        <v>0</v>
      </c>
      <c r="BY78" s="179">
        <f t="shared" si="79"/>
        <v>0</v>
      </c>
      <c r="BZ78" s="179">
        <f t="shared" si="79"/>
        <v>0</v>
      </c>
      <c r="CA78" s="179">
        <f t="shared" si="79"/>
        <v>0</v>
      </c>
      <c r="CB78" s="179">
        <f t="shared" si="79"/>
        <v>0</v>
      </c>
      <c r="CC78" s="179">
        <f t="shared" si="79"/>
        <v>0</v>
      </c>
      <c r="CD78" s="179">
        <f t="shared" si="79"/>
        <v>0</v>
      </c>
      <c r="CE78" s="179">
        <f t="shared" si="79"/>
        <v>0</v>
      </c>
      <c r="CF78" s="179">
        <f t="shared" si="79"/>
        <v>0</v>
      </c>
      <c r="CG78" s="179">
        <f t="shared" si="79"/>
        <v>0</v>
      </c>
      <c r="CH78" s="179">
        <f t="shared" si="79"/>
        <v>0</v>
      </c>
      <c r="CI78" s="179">
        <f t="shared" si="79"/>
        <v>0</v>
      </c>
      <c r="CJ78" s="179">
        <f t="shared" si="79"/>
        <v>0</v>
      </c>
      <c r="CK78" s="179">
        <f t="shared" si="79"/>
        <v>0</v>
      </c>
      <c r="CL78" s="179">
        <f t="shared" si="79"/>
        <v>0</v>
      </c>
      <c r="CM78" s="179">
        <f t="shared" si="79"/>
        <v>0</v>
      </c>
      <c r="CN78" s="179">
        <f t="shared" si="79"/>
        <v>0</v>
      </c>
      <c r="CO78" s="179">
        <f t="shared" si="79"/>
        <v>0</v>
      </c>
      <c r="CP78" s="179">
        <f t="shared" si="79"/>
        <v>0</v>
      </c>
      <c r="CQ78" s="179">
        <f t="shared" si="79"/>
        <v>0</v>
      </c>
      <c r="CR78" s="179">
        <f t="shared" si="79"/>
        <v>0</v>
      </c>
      <c r="CS78" s="179">
        <f t="shared" si="79"/>
        <v>0</v>
      </c>
      <c r="CT78" s="179">
        <f t="shared" si="79"/>
        <v>0</v>
      </c>
      <c r="CU78" s="179">
        <f t="shared" si="79"/>
        <v>0</v>
      </c>
      <c r="CV78" s="179">
        <f t="shared" si="79"/>
        <v>0</v>
      </c>
      <c r="CW78" s="179">
        <f t="shared" si="79"/>
        <v>0</v>
      </c>
      <c r="CX78" s="179">
        <f t="shared" si="79"/>
        <v>0</v>
      </c>
      <c r="CY78" s="179">
        <f t="shared" si="79"/>
        <v>0</v>
      </c>
      <c r="CZ78" s="179">
        <f t="shared" si="79"/>
        <v>0</v>
      </c>
      <c r="DA78" s="179">
        <f t="shared" si="79"/>
        <v>0</v>
      </c>
      <c r="DB78" s="179">
        <f t="shared" ref="DB78:DY78" si="80">-DB58</f>
        <v>0</v>
      </c>
      <c r="DC78" s="179">
        <f t="shared" si="80"/>
        <v>0</v>
      </c>
      <c r="DD78" s="179">
        <f t="shared" si="80"/>
        <v>0</v>
      </c>
      <c r="DE78" s="179">
        <f t="shared" si="80"/>
        <v>0</v>
      </c>
      <c r="DF78" s="179">
        <f t="shared" si="80"/>
        <v>0</v>
      </c>
      <c r="DG78" s="179">
        <f t="shared" si="80"/>
        <v>0</v>
      </c>
      <c r="DH78" s="179">
        <f t="shared" si="80"/>
        <v>0</v>
      </c>
      <c r="DI78" s="179">
        <f t="shared" si="80"/>
        <v>0</v>
      </c>
      <c r="DJ78" s="179">
        <f t="shared" si="80"/>
        <v>0</v>
      </c>
      <c r="DK78" s="179">
        <f t="shared" si="80"/>
        <v>0</v>
      </c>
      <c r="DL78" s="179">
        <f t="shared" si="80"/>
        <v>0</v>
      </c>
      <c r="DM78" s="179">
        <f t="shared" si="80"/>
        <v>0</v>
      </c>
      <c r="DN78" s="179">
        <f t="shared" si="80"/>
        <v>0</v>
      </c>
      <c r="DO78" s="179">
        <f t="shared" si="80"/>
        <v>0</v>
      </c>
      <c r="DP78" s="179">
        <f t="shared" si="80"/>
        <v>0</v>
      </c>
      <c r="DQ78" s="179">
        <f t="shared" si="80"/>
        <v>0</v>
      </c>
      <c r="DR78" s="179">
        <f t="shared" si="80"/>
        <v>0</v>
      </c>
      <c r="DS78" s="179">
        <f t="shared" si="80"/>
        <v>0</v>
      </c>
      <c r="DT78" s="179">
        <f t="shared" si="80"/>
        <v>0</v>
      </c>
      <c r="DU78" s="179">
        <f t="shared" si="80"/>
        <v>0</v>
      </c>
      <c r="DV78" s="179">
        <f t="shared" si="80"/>
        <v>0</v>
      </c>
      <c r="DW78" s="179">
        <f t="shared" si="80"/>
        <v>0</v>
      </c>
      <c r="DX78" s="179">
        <f t="shared" si="80"/>
        <v>0</v>
      </c>
      <c r="DY78" s="179">
        <f t="shared" si="80"/>
        <v>0</v>
      </c>
    </row>
    <row r="79" spans="3:129">
      <c r="C79" s="24" t="s">
        <v>270</v>
      </c>
      <c r="D79" s="133" t="s">
        <v>237</v>
      </c>
      <c r="I79" s="164">
        <f t="shared" si="76"/>
        <v>-3198.4494552683036</v>
      </c>
      <c r="J79" s="176">
        <f>-(J77+J78)*J75</f>
        <v>0</v>
      </c>
      <c r="K79" s="176">
        <f t="shared" ref="K79:BV79" si="81">-(K77+K78)*K75</f>
        <v>0</v>
      </c>
      <c r="L79" s="176">
        <f t="shared" si="81"/>
        <v>0</v>
      </c>
      <c r="M79" s="176">
        <f t="shared" si="81"/>
        <v>0</v>
      </c>
      <c r="N79" s="176">
        <f t="shared" si="81"/>
        <v>0</v>
      </c>
      <c r="O79" s="176">
        <f t="shared" si="81"/>
        <v>-3198.4494552683036</v>
      </c>
      <c r="P79" s="176">
        <f t="shared" si="81"/>
        <v>0</v>
      </c>
      <c r="Q79" s="176">
        <f t="shared" si="81"/>
        <v>0</v>
      </c>
      <c r="R79" s="176">
        <f t="shared" si="81"/>
        <v>0</v>
      </c>
      <c r="S79" s="176">
        <f t="shared" si="81"/>
        <v>0</v>
      </c>
      <c r="T79" s="176">
        <f t="shared" si="81"/>
        <v>0</v>
      </c>
      <c r="U79" s="176">
        <f t="shared" si="81"/>
        <v>0</v>
      </c>
      <c r="V79" s="176">
        <f t="shared" si="81"/>
        <v>0</v>
      </c>
      <c r="W79" s="176">
        <f t="shared" si="81"/>
        <v>0</v>
      </c>
      <c r="X79" s="176">
        <f t="shared" si="81"/>
        <v>0</v>
      </c>
      <c r="Y79" s="176">
        <f t="shared" si="81"/>
        <v>0</v>
      </c>
      <c r="Z79" s="176">
        <f t="shared" si="81"/>
        <v>0</v>
      </c>
      <c r="AA79" s="176">
        <f t="shared" si="81"/>
        <v>0</v>
      </c>
      <c r="AB79" s="176">
        <f t="shared" si="81"/>
        <v>0</v>
      </c>
      <c r="AC79" s="176">
        <f t="shared" si="81"/>
        <v>0</v>
      </c>
      <c r="AD79" s="176">
        <f t="shared" si="81"/>
        <v>0</v>
      </c>
      <c r="AE79" s="176">
        <f t="shared" si="81"/>
        <v>0</v>
      </c>
      <c r="AF79" s="176">
        <f t="shared" si="81"/>
        <v>0</v>
      </c>
      <c r="AG79" s="176">
        <f t="shared" si="81"/>
        <v>0</v>
      </c>
      <c r="AH79" s="176">
        <f t="shared" si="81"/>
        <v>0</v>
      </c>
      <c r="AI79" s="176">
        <f t="shared" si="81"/>
        <v>0</v>
      </c>
      <c r="AJ79" s="176">
        <f t="shared" si="81"/>
        <v>0</v>
      </c>
      <c r="AK79" s="176">
        <f t="shared" si="81"/>
        <v>0</v>
      </c>
      <c r="AL79" s="176">
        <f t="shared" si="81"/>
        <v>0</v>
      </c>
      <c r="AM79" s="176">
        <f t="shared" si="81"/>
        <v>0</v>
      </c>
      <c r="AN79" s="176">
        <f t="shared" si="81"/>
        <v>0</v>
      </c>
      <c r="AO79" s="176">
        <f t="shared" si="81"/>
        <v>0</v>
      </c>
      <c r="AP79" s="176">
        <f t="shared" si="81"/>
        <v>0</v>
      </c>
      <c r="AQ79" s="176">
        <f t="shared" si="81"/>
        <v>0</v>
      </c>
      <c r="AR79" s="176">
        <f t="shared" si="81"/>
        <v>0</v>
      </c>
      <c r="AS79" s="176">
        <f t="shared" si="81"/>
        <v>0</v>
      </c>
      <c r="AT79" s="176">
        <f t="shared" si="81"/>
        <v>0</v>
      </c>
      <c r="AU79" s="176">
        <f t="shared" si="81"/>
        <v>0</v>
      </c>
      <c r="AV79" s="176">
        <f t="shared" si="81"/>
        <v>0</v>
      </c>
      <c r="AW79" s="176">
        <f t="shared" si="81"/>
        <v>0</v>
      </c>
      <c r="AX79" s="176">
        <f t="shared" si="81"/>
        <v>0</v>
      </c>
      <c r="AY79" s="176">
        <f t="shared" si="81"/>
        <v>0</v>
      </c>
      <c r="AZ79" s="176">
        <f t="shared" si="81"/>
        <v>0</v>
      </c>
      <c r="BA79" s="176">
        <f t="shared" si="81"/>
        <v>0</v>
      </c>
      <c r="BB79" s="176">
        <f t="shared" si="81"/>
        <v>0</v>
      </c>
      <c r="BC79" s="176">
        <f t="shared" si="81"/>
        <v>0</v>
      </c>
      <c r="BD79" s="176">
        <f t="shared" si="81"/>
        <v>0</v>
      </c>
      <c r="BE79" s="176">
        <f t="shared" si="81"/>
        <v>0</v>
      </c>
      <c r="BF79" s="176">
        <f t="shared" si="81"/>
        <v>0</v>
      </c>
      <c r="BG79" s="176">
        <f t="shared" si="81"/>
        <v>0</v>
      </c>
      <c r="BH79" s="176">
        <f t="shared" si="81"/>
        <v>0</v>
      </c>
      <c r="BI79" s="176">
        <f t="shared" si="81"/>
        <v>0</v>
      </c>
      <c r="BJ79" s="176">
        <f t="shared" si="81"/>
        <v>0</v>
      </c>
      <c r="BK79" s="176">
        <f t="shared" si="81"/>
        <v>0</v>
      </c>
      <c r="BL79" s="176">
        <f t="shared" si="81"/>
        <v>0</v>
      </c>
      <c r="BM79" s="176">
        <f t="shared" si="81"/>
        <v>0</v>
      </c>
      <c r="BN79" s="176">
        <f t="shared" si="81"/>
        <v>0</v>
      </c>
      <c r="BO79" s="176">
        <f t="shared" si="81"/>
        <v>0</v>
      </c>
      <c r="BP79" s="176">
        <f t="shared" si="81"/>
        <v>0</v>
      </c>
      <c r="BQ79" s="176">
        <f t="shared" si="81"/>
        <v>0</v>
      </c>
      <c r="BR79" s="176">
        <f t="shared" si="81"/>
        <v>0</v>
      </c>
      <c r="BS79" s="176">
        <f t="shared" si="81"/>
        <v>0</v>
      </c>
      <c r="BT79" s="176">
        <f t="shared" si="81"/>
        <v>0</v>
      </c>
      <c r="BU79" s="176">
        <f t="shared" si="81"/>
        <v>0</v>
      </c>
      <c r="BV79" s="176">
        <f t="shared" si="81"/>
        <v>0</v>
      </c>
      <c r="BW79" s="176">
        <f t="shared" ref="BW79:DY79" si="82">-(BW77+BW78)*BW75</f>
        <v>0</v>
      </c>
      <c r="BX79" s="176">
        <f t="shared" si="82"/>
        <v>0</v>
      </c>
      <c r="BY79" s="176">
        <f t="shared" si="82"/>
        <v>0</v>
      </c>
      <c r="BZ79" s="176">
        <f t="shared" si="82"/>
        <v>0</v>
      </c>
      <c r="CA79" s="176">
        <f t="shared" si="82"/>
        <v>0</v>
      </c>
      <c r="CB79" s="176">
        <f t="shared" si="82"/>
        <v>0</v>
      </c>
      <c r="CC79" s="176">
        <f t="shared" si="82"/>
        <v>0</v>
      </c>
      <c r="CD79" s="176">
        <f t="shared" si="82"/>
        <v>0</v>
      </c>
      <c r="CE79" s="176">
        <f t="shared" si="82"/>
        <v>0</v>
      </c>
      <c r="CF79" s="176">
        <f t="shared" si="82"/>
        <v>0</v>
      </c>
      <c r="CG79" s="176">
        <f t="shared" si="82"/>
        <v>0</v>
      </c>
      <c r="CH79" s="176">
        <f t="shared" si="82"/>
        <v>0</v>
      </c>
      <c r="CI79" s="176">
        <f t="shared" si="82"/>
        <v>0</v>
      </c>
      <c r="CJ79" s="176">
        <f t="shared" si="82"/>
        <v>0</v>
      </c>
      <c r="CK79" s="176">
        <f t="shared" si="82"/>
        <v>0</v>
      </c>
      <c r="CL79" s="176">
        <f t="shared" si="82"/>
        <v>0</v>
      </c>
      <c r="CM79" s="176">
        <f t="shared" si="82"/>
        <v>0</v>
      </c>
      <c r="CN79" s="176">
        <f t="shared" si="82"/>
        <v>0</v>
      </c>
      <c r="CO79" s="176">
        <f t="shared" si="82"/>
        <v>0</v>
      </c>
      <c r="CP79" s="176">
        <f t="shared" si="82"/>
        <v>0</v>
      </c>
      <c r="CQ79" s="176">
        <f t="shared" si="82"/>
        <v>0</v>
      </c>
      <c r="CR79" s="176">
        <f t="shared" si="82"/>
        <v>0</v>
      </c>
      <c r="CS79" s="176">
        <f t="shared" si="82"/>
        <v>0</v>
      </c>
      <c r="CT79" s="176">
        <f t="shared" si="82"/>
        <v>0</v>
      </c>
      <c r="CU79" s="176">
        <f t="shared" si="82"/>
        <v>0</v>
      </c>
      <c r="CV79" s="176">
        <f t="shared" si="82"/>
        <v>0</v>
      </c>
      <c r="CW79" s="176">
        <f t="shared" si="82"/>
        <v>0</v>
      </c>
      <c r="CX79" s="176">
        <f t="shared" si="82"/>
        <v>0</v>
      </c>
      <c r="CY79" s="176">
        <f t="shared" si="82"/>
        <v>0</v>
      </c>
      <c r="CZ79" s="176">
        <f t="shared" si="82"/>
        <v>0</v>
      </c>
      <c r="DA79" s="176">
        <f t="shared" si="82"/>
        <v>0</v>
      </c>
      <c r="DB79" s="176">
        <f t="shared" si="82"/>
        <v>0</v>
      </c>
      <c r="DC79" s="176">
        <f t="shared" si="82"/>
        <v>0</v>
      </c>
      <c r="DD79" s="176">
        <f t="shared" si="82"/>
        <v>0</v>
      </c>
      <c r="DE79" s="176">
        <f t="shared" si="82"/>
        <v>0</v>
      </c>
      <c r="DF79" s="176">
        <f t="shared" si="82"/>
        <v>0</v>
      </c>
      <c r="DG79" s="176">
        <f t="shared" si="82"/>
        <v>0</v>
      </c>
      <c r="DH79" s="176">
        <f t="shared" si="82"/>
        <v>0</v>
      </c>
      <c r="DI79" s="176">
        <f t="shared" si="82"/>
        <v>0</v>
      </c>
      <c r="DJ79" s="176">
        <f t="shared" si="82"/>
        <v>0</v>
      </c>
      <c r="DK79" s="176">
        <f t="shared" si="82"/>
        <v>0</v>
      </c>
      <c r="DL79" s="176">
        <f t="shared" si="82"/>
        <v>0</v>
      </c>
      <c r="DM79" s="176">
        <f t="shared" si="82"/>
        <v>0</v>
      </c>
      <c r="DN79" s="176">
        <f t="shared" si="82"/>
        <v>0</v>
      </c>
      <c r="DO79" s="176">
        <f t="shared" si="82"/>
        <v>0</v>
      </c>
      <c r="DP79" s="176">
        <f t="shared" si="82"/>
        <v>0</v>
      </c>
      <c r="DQ79" s="176">
        <f t="shared" si="82"/>
        <v>0</v>
      </c>
      <c r="DR79" s="176">
        <f t="shared" si="82"/>
        <v>0</v>
      </c>
      <c r="DS79" s="176">
        <f t="shared" si="82"/>
        <v>0</v>
      </c>
      <c r="DT79" s="176">
        <f t="shared" si="82"/>
        <v>0</v>
      </c>
      <c r="DU79" s="176">
        <f t="shared" si="82"/>
        <v>0</v>
      </c>
      <c r="DV79" s="176">
        <f t="shared" si="82"/>
        <v>0</v>
      </c>
      <c r="DW79" s="176">
        <f t="shared" si="82"/>
        <v>0</v>
      </c>
      <c r="DX79" s="176">
        <f t="shared" si="82"/>
        <v>0</v>
      </c>
      <c r="DY79" s="176">
        <f t="shared" si="82"/>
        <v>0</v>
      </c>
    </row>
    <row r="80" spans="3:129" ht="13.5" thickBot="1">
      <c r="C80" s="24" t="s">
        <v>263</v>
      </c>
      <c r="D80" s="133" t="s">
        <v>237</v>
      </c>
      <c r="I80" s="21"/>
      <c r="J80" s="177">
        <f>SUM(J77:J79)</f>
        <v>0</v>
      </c>
      <c r="K80" s="177">
        <f t="shared" ref="K80:BV80" si="83">SUM(K77:K79)</f>
        <v>800.0627896745591</v>
      </c>
      <c r="L80" s="177">
        <f t="shared" si="83"/>
        <v>1485.3780065180508</v>
      </c>
      <c r="M80" s="177">
        <f t="shared" si="83"/>
        <v>2360.335623635709</v>
      </c>
      <c r="N80" s="177">
        <f t="shared" si="83"/>
        <v>2943.6827435286459</v>
      </c>
      <c r="O80" s="177">
        <f t="shared" si="83"/>
        <v>0</v>
      </c>
      <c r="P80" s="177">
        <f t="shared" si="83"/>
        <v>0</v>
      </c>
      <c r="Q80" s="177">
        <f t="shared" si="83"/>
        <v>0</v>
      </c>
      <c r="R80" s="177">
        <f t="shared" si="83"/>
        <v>0</v>
      </c>
      <c r="S80" s="177">
        <f t="shared" si="83"/>
        <v>0</v>
      </c>
      <c r="T80" s="177">
        <f t="shared" si="83"/>
        <v>0</v>
      </c>
      <c r="U80" s="177">
        <f t="shared" si="83"/>
        <v>0</v>
      </c>
      <c r="V80" s="177">
        <f t="shared" si="83"/>
        <v>0</v>
      </c>
      <c r="W80" s="177">
        <f t="shared" si="83"/>
        <v>0</v>
      </c>
      <c r="X80" s="177">
        <f t="shared" si="83"/>
        <v>0</v>
      </c>
      <c r="Y80" s="177">
        <f t="shared" si="83"/>
        <v>0</v>
      </c>
      <c r="Z80" s="177">
        <f t="shared" si="83"/>
        <v>0</v>
      </c>
      <c r="AA80" s="177">
        <f t="shared" si="83"/>
        <v>0</v>
      </c>
      <c r="AB80" s="177">
        <f t="shared" si="83"/>
        <v>0</v>
      </c>
      <c r="AC80" s="177">
        <f t="shared" si="83"/>
        <v>0</v>
      </c>
      <c r="AD80" s="177">
        <f t="shared" si="83"/>
        <v>0</v>
      </c>
      <c r="AE80" s="177">
        <f t="shared" si="83"/>
        <v>0</v>
      </c>
      <c r="AF80" s="177">
        <f t="shared" si="83"/>
        <v>0</v>
      </c>
      <c r="AG80" s="177">
        <f t="shared" si="83"/>
        <v>0</v>
      </c>
      <c r="AH80" s="177">
        <f t="shared" si="83"/>
        <v>0</v>
      </c>
      <c r="AI80" s="177">
        <f t="shared" si="83"/>
        <v>0</v>
      </c>
      <c r="AJ80" s="177">
        <f t="shared" si="83"/>
        <v>0</v>
      </c>
      <c r="AK80" s="177">
        <f t="shared" si="83"/>
        <v>0</v>
      </c>
      <c r="AL80" s="177">
        <f t="shared" si="83"/>
        <v>0</v>
      </c>
      <c r="AM80" s="177">
        <f t="shared" si="83"/>
        <v>0</v>
      </c>
      <c r="AN80" s="177">
        <f t="shared" si="83"/>
        <v>0</v>
      </c>
      <c r="AO80" s="177">
        <f t="shared" si="83"/>
        <v>0</v>
      </c>
      <c r="AP80" s="177">
        <f t="shared" si="83"/>
        <v>0</v>
      </c>
      <c r="AQ80" s="177">
        <f t="shared" si="83"/>
        <v>0</v>
      </c>
      <c r="AR80" s="177">
        <f t="shared" si="83"/>
        <v>0</v>
      </c>
      <c r="AS80" s="177">
        <f t="shared" si="83"/>
        <v>0</v>
      </c>
      <c r="AT80" s="177">
        <f t="shared" si="83"/>
        <v>0</v>
      </c>
      <c r="AU80" s="177">
        <f t="shared" si="83"/>
        <v>0</v>
      </c>
      <c r="AV80" s="177">
        <f t="shared" si="83"/>
        <v>0</v>
      </c>
      <c r="AW80" s="177">
        <f t="shared" si="83"/>
        <v>0</v>
      </c>
      <c r="AX80" s="177">
        <f t="shared" si="83"/>
        <v>0</v>
      </c>
      <c r="AY80" s="177">
        <f t="shared" si="83"/>
        <v>0</v>
      </c>
      <c r="AZ80" s="177">
        <f t="shared" si="83"/>
        <v>0</v>
      </c>
      <c r="BA80" s="177">
        <f t="shared" si="83"/>
        <v>0</v>
      </c>
      <c r="BB80" s="177">
        <f t="shared" si="83"/>
        <v>0</v>
      </c>
      <c r="BC80" s="177">
        <f t="shared" si="83"/>
        <v>0</v>
      </c>
      <c r="BD80" s="177">
        <f t="shared" si="83"/>
        <v>0</v>
      </c>
      <c r="BE80" s="177">
        <f t="shared" si="83"/>
        <v>0</v>
      </c>
      <c r="BF80" s="177">
        <f t="shared" si="83"/>
        <v>0</v>
      </c>
      <c r="BG80" s="177">
        <f t="shared" si="83"/>
        <v>0</v>
      </c>
      <c r="BH80" s="177">
        <f t="shared" si="83"/>
        <v>0</v>
      </c>
      <c r="BI80" s="177">
        <f t="shared" si="83"/>
        <v>0</v>
      </c>
      <c r="BJ80" s="177">
        <f t="shared" si="83"/>
        <v>0</v>
      </c>
      <c r="BK80" s="177">
        <f t="shared" si="83"/>
        <v>0</v>
      </c>
      <c r="BL80" s="177">
        <f t="shared" si="83"/>
        <v>0</v>
      </c>
      <c r="BM80" s="177">
        <f t="shared" si="83"/>
        <v>0</v>
      </c>
      <c r="BN80" s="177">
        <f t="shared" si="83"/>
        <v>0</v>
      </c>
      <c r="BO80" s="177">
        <f t="shared" si="83"/>
        <v>0</v>
      </c>
      <c r="BP80" s="177">
        <f t="shared" si="83"/>
        <v>0</v>
      </c>
      <c r="BQ80" s="177">
        <f t="shared" si="83"/>
        <v>0</v>
      </c>
      <c r="BR80" s="177">
        <f t="shared" si="83"/>
        <v>0</v>
      </c>
      <c r="BS80" s="177">
        <f t="shared" si="83"/>
        <v>0</v>
      </c>
      <c r="BT80" s="177">
        <f t="shared" si="83"/>
        <v>0</v>
      </c>
      <c r="BU80" s="177">
        <f t="shared" si="83"/>
        <v>0</v>
      </c>
      <c r="BV80" s="177">
        <f t="shared" si="83"/>
        <v>0</v>
      </c>
      <c r="BW80" s="177">
        <f t="shared" ref="BW80:DY80" si="84">SUM(BW77:BW79)</f>
        <v>0</v>
      </c>
      <c r="BX80" s="177">
        <f t="shared" si="84"/>
        <v>0</v>
      </c>
      <c r="BY80" s="177">
        <f t="shared" si="84"/>
        <v>0</v>
      </c>
      <c r="BZ80" s="177">
        <f t="shared" si="84"/>
        <v>0</v>
      </c>
      <c r="CA80" s="177">
        <f t="shared" si="84"/>
        <v>0</v>
      </c>
      <c r="CB80" s="177">
        <f t="shared" si="84"/>
        <v>0</v>
      </c>
      <c r="CC80" s="177">
        <f t="shared" si="84"/>
        <v>0</v>
      </c>
      <c r="CD80" s="177">
        <f t="shared" si="84"/>
        <v>0</v>
      </c>
      <c r="CE80" s="177">
        <f t="shared" si="84"/>
        <v>0</v>
      </c>
      <c r="CF80" s="177">
        <f t="shared" si="84"/>
        <v>0</v>
      </c>
      <c r="CG80" s="177">
        <f t="shared" si="84"/>
        <v>0</v>
      </c>
      <c r="CH80" s="177">
        <f t="shared" si="84"/>
        <v>0</v>
      </c>
      <c r="CI80" s="177">
        <f t="shared" si="84"/>
        <v>0</v>
      </c>
      <c r="CJ80" s="177">
        <f t="shared" si="84"/>
        <v>0</v>
      </c>
      <c r="CK80" s="177">
        <f t="shared" si="84"/>
        <v>0</v>
      </c>
      <c r="CL80" s="177">
        <f t="shared" si="84"/>
        <v>0</v>
      </c>
      <c r="CM80" s="177">
        <f t="shared" si="84"/>
        <v>0</v>
      </c>
      <c r="CN80" s="177">
        <f t="shared" si="84"/>
        <v>0</v>
      </c>
      <c r="CO80" s="177">
        <f t="shared" si="84"/>
        <v>0</v>
      </c>
      <c r="CP80" s="177">
        <f t="shared" si="84"/>
        <v>0</v>
      </c>
      <c r="CQ80" s="177">
        <f t="shared" si="84"/>
        <v>0</v>
      </c>
      <c r="CR80" s="177">
        <f t="shared" si="84"/>
        <v>0</v>
      </c>
      <c r="CS80" s="177">
        <f t="shared" si="84"/>
        <v>0</v>
      </c>
      <c r="CT80" s="177">
        <f t="shared" si="84"/>
        <v>0</v>
      </c>
      <c r="CU80" s="177">
        <f t="shared" si="84"/>
        <v>0</v>
      </c>
      <c r="CV80" s="177">
        <f t="shared" si="84"/>
        <v>0</v>
      </c>
      <c r="CW80" s="177">
        <f t="shared" si="84"/>
        <v>0</v>
      </c>
      <c r="CX80" s="177">
        <f t="shared" si="84"/>
        <v>0</v>
      </c>
      <c r="CY80" s="177">
        <f t="shared" si="84"/>
        <v>0</v>
      </c>
      <c r="CZ80" s="177">
        <f t="shared" si="84"/>
        <v>0</v>
      </c>
      <c r="DA80" s="177">
        <f t="shared" si="84"/>
        <v>0</v>
      </c>
      <c r="DB80" s="177">
        <f t="shared" si="84"/>
        <v>0</v>
      </c>
      <c r="DC80" s="177">
        <f t="shared" si="84"/>
        <v>0</v>
      </c>
      <c r="DD80" s="177">
        <f t="shared" si="84"/>
        <v>0</v>
      </c>
      <c r="DE80" s="177">
        <f t="shared" si="84"/>
        <v>0</v>
      </c>
      <c r="DF80" s="177">
        <f t="shared" si="84"/>
        <v>0</v>
      </c>
      <c r="DG80" s="177">
        <f t="shared" si="84"/>
        <v>0</v>
      </c>
      <c r="DH80" s="177">
        <f t="shared" si="84"/>
        <v>0</v>
      </c>
      <c r="DI80" s="177">
        <f t="shared" si="84"/>
        <v>0</v>
      </c>
      <c r="DJ80" s="177">
        <f t="shared" si="84"/>
        <v>0</v>
      </c>
      <c r="DK80" s="177">
        <f t="shared" si="84"/>
        <v>0</v>
      </c>
      <c r="DL80" s="177">
        <f t="shared" si="84"/>
        <v>0</v>
      </c>
      <c r="DM80" s="177">
        <f t="shared" si="84"/>
        <v>0</v>
      </c>
      <c r="DN80" s="177">
        <f t="shared" si="84"/>
        <v>0</v>
      </c>
      <c r="DO80" s="177">
        <f t="shared" si="84"/>
        <v>0</v>
      </c>
      <c r="DP80" s="177">
        <f t="shared" si="84"/>
        <v>0</v>
      </c>
      <c r="DQ80" s="177">
        <f t="shared" si="84"/>
        <v>0</v>
      </c>
      <c r="DR80" s="177">
        <f t="shared" si="84"/>
        <v>0</v>
      </c>
      <c r="DS80" s="177">
        <f t="shared" si="84"/>
        <v>0</v>
      </c>
      <c r="DT80" s="177">
        <f t="shared" si="84"/>
        <v>0</v>
      </c>
      <c r="DU80" s="177">
        <f t="shared" si="84"/>
        <v>0</v>
      </c>
      <c r="DV80" s="177">
        <f t="shared" si="84"/>
        <v>0</v>
      </c>
      <c r="DW80" s="177">
        <f t="shared" si="84"/>
        <v>0</v>
      </c>
      <c r="DX80" s="177">
        <f t="shared" si="84"/>
        <v>0</v>
      </c>
      <c r="DY80" s="177">
        <f t="shared" si="84"/>
        <v>0</v>
      </c>
    </row>
    <row r="81" spans="3:129" ht="13.5" thickTop="1">
      <c r="D81" s="8"/>
    </row>
    <row r="82" spans="3:129">
      <c r="C82" s="42" t="s">
        <v>271</v>
      </c>
      <c r="D82" s="133" t="s">
        <v>237</v>
      </c>
      <c r="E82" s="175">
        <f>Inputs!F104</f>
        <v>3200</v>
      </c>
      <c r="J82" s="140">
        <f>($E82-J77)*J$6</f>
        <v>3200</v>
      </c>
      <c r="K82" s="140">
        <f t="shared" ref="K82:BV82" si="85">($E82-K77)*K$6</f>
        <v>3200</v>
      </c>
      <c r="L82" s="140">
        <f t="shared" si="85"/>
        <v>2399.9372103254409</v>
      </c>
      <c r="M82" s="140">
        <f t="shared" si="85"/>
        <v>1714.6219934819492</v>
      </c>
      <c r="N82" s="140">
        <f t="shared" si="85"/>
        <v>839.664376364291</v>
      </c>
      <c r="O82" s="140">
        <f t="shared" si="85"/>
        <v>256.31725647135409</v>
      </c>
      <c r="P82" s="140">
        <f t="shared" si="85"/>
        <v>0</v>
      </c>
      <c r="Q82" s="140">
        <f t="shared" si="85"/>
        <v>0</v>
      </c>
      <c r="R82" s="140">
        <f t="shared" si="85"/>
        <v>0</v>
      </c>
      <c r="S82" s="140">
        <f t="shared" si="85"/>
        <v>0</v>
      </c>
      <c r="T82" s="140">
        <f t="shared" si="85"/>
        <v>0</v>
      </c>
      <c r="U82" s="140">
        <f t="shared" si="85"/>
        <v>0</v>
      </c>
      <c r="V82" s="140">
        <f t="shared" si="85"/>
        <v>0</v>
      </c>
      <c r="W82" s="140">
        <f t="shared" si="85"/>
        <v>0</v>
      </c>
      <c r="X82" s="140">
        <f t="shared" si="85"/>
        <v>0</v>
      </c>
      <c r="Y82" s="140">
        <f t="shared" si="85"/>
        <v>0</v>
      </c>
      <c r="Z82" s="140">
        <f t="shared" si="85"/>
        <v>0</v>
      </c>
      <c r="AA82" s="140">
        <f t="shared" si="85"/>
        <v>0</v>
      </c>
      <c r="AB82" s="140">
        <f t="shared" si="85"/>
        <v>0</v>
      </c>
      <c r="AC82" s="140">
        <f t="shared" si="85"/>
        <v>0</v>
      </c>
      <c r="AD82" s="140">
        <f t="shared" si="85"/>
        <v>0</v>
      </c>
      <c r="AE82" s="140">
        <f t="shared" si="85"/>
        <v>0</v>
      </c>
      <c r="AF82" s="140">
        <f t="shared" si="85"/>
        <v>0</v>
      </c>
      <c r="AG82" s="140">
        <f t="shared" si="85"/>
        <v>0</v>
      </c>
      <c r="AH82" s="140">
        <f t="shared" si="85"/>
        <v>0</v>
      </c>
      <c r="AI82" s="140">
        <f t="shared" si="85"/>
        <v>0</v>
      </c>
      <c r="AJ82" s="140">
        <f t="shared" si="85"/>
        <v>0</v>
      </c>
      <c r="AK82" s="140">
        <f t="shared" si="85"/>
        <v>0</v>
      </c>
      <c r="AL82" s="140">
        <f t="shared" si="85"/>
        <v>0</v>
      </c>
      <c r="AM82" s="140">
        <f t="shared" si="85"/>
        <v>0</v>
      </c>
      <c r="AN82" s="140">
        <f t="shared" si="85"/>
        <v>0</v>
      </c>
      <c r="AO82" s="140">
        <f t="shared" si="85"/>
        <v>0</v>
      </c>
      <c r="AP82" s="140">
        <f t="shared" si="85"/>
        <v>0</v>
      </c>
      <c r="AQ82" s="140">
        <f t="shared" si="85"/>
        <v>0</v>
      </c>
      <c r="AR82" s="140">
        <f t="shared" si="85"/>
        <v>0</v>
      </c>
      <c r="AS82" s="140">
        <f t="shared" si="85"/>
        <v>0</v>
      </c>
      <c r="AT82" s="140">
        <f t="shared" si="85"/>
        <v>0</v>
      </c>
      <c r="AU82" s="140">
        <f t="shared" si="85"/>
        <v>0</v>
      </c>
      <c r="AV82" s="140">
        <f t="shared" si="85"/>
        <v>0</v>
      </c>
      <c r="AW82" s="140">
        <f t="shared" si="85"/>
        <v>0</v>
      </c>
      <c r="AX82" s="140">
        <f t="shared" si="85"/>
        <v>0</v>
      </c>
      <c r="AY82" s="140">
        <f t="shared" si="85"/>
        <v>0</v>
      </c>
      <c r="AZ82" s="140">
        <f t="shared" si="85"/>
        <v>0</v>
      </c>
      <c r="BA82" s="140">
        <f t="shared" si="85"/>
        <v>0</v>
      </c>
      <c r="BB82" s="140">
        <f t="shared" si="85"/>
        <v>0</v>
      </c>
      <c r="BC82" s="140">
        <f t="shared" si="85"/>
        <v>0</v>
      </c>
      <c r="BD82" s="140">
        <f t="shared" si="85"/>
        <v>0</v>
      </c>
      <c r="BE82" s="140">
        <f t="shared" si="85"/>
        <v>0</v>
      </c>
      <c r="BF82" s="140">
        <f t="shared" si="85"/>
        <v>0</v>
      </c>
      <c r="BG82" s="140">
        <f t="shared" si="85"/>
        <v>0</v>
      </c>
      <c r="BH82" s="140">
        <f t="shared" si="85"/>
        <v>0</v>
      </c>
      <c r="BI82" s="140">
        <f t="shared" si="85"/>
        <v>0</v>
      </c>
      <c r="BJ82" s="140">
        <f t="shared" si="85"/>
        <v>0</v>
      </c>
      <c r="BK82" s="140">
        <f t="shared" si="85"/>
        <v>0</v>
      </c>
      <c r="BL82" s="140">
        <f t="shared" si="85"/>
        <v>0</v>
      </c>
      <c r="BM82" s="140">
        <f t="shared" si="85"/>
        <v>0</v>
      </c>
      <c r="BN82" s="140">
        <f t="shared" si="85"/>
        <v>0</v>
      </c>
      <c r="BO82" s="140">
        <f t="shared" si="85"/>
        <v>0</v>
      </c>
      <c r="BP82" s="140">
        <f t="shared" si="85"/>
        <v>0</v>
      </c>
      <c r="BQ82" s="140">
        <f t="shared" si="85"/>
        <v>0</v>
      </c>
      <c r="BR82" s="140">
        <f t="shared" si="85"/>
        <v>0</v>
      </c>
      <c r="BS82" s="140">
        <f t="shared" si="85"/>
        <v>0</v>
      </c>
      <c r="BT82" s="140">
        <f t="shared" si="85"/>
        <v>0</v>
      </c>
      <c r="BU82" s="140">
        <f t="shared" si="85"/>
        <v>0</v>
      </c>
      <c r="BV82" s="140">
        <f t="shared" si="85"/>
        <v>0</v>
      </c>
      <c r="BW82" s="140">
        <f t="shared" ref="BW82:DY82" si="86">($E82-BW77)*BW$6</f>
        <v>0</v>
      </c>
      <c r="BX82" s="140">
        <f t="shared" si="86"/>
        <v>0</v>
      </c>
      <c r="BY82" s="140">
        <f t="shared" si="86"/>
        <v>0</v>
      </c>
      <c r="BZ82" s="140">
        <f t="shared" si="86"/>
        <v>0</v>
      </c>
      <c r="CA82" s="140">
        <f t="shared" si="86"/>
        <v>0</v>
      </c>
      <c r="CB82" s="140">
        <f t="shared" si="86"/>
        <v>0</v>
      </c>
      <c r="CC82" s="140">
        <f t="shared" si="86"/>
        <v>0</v>
      </c>
      <c r="CD82" s="140">
        <f t="shared" si="86"/>
        <v>0</v>
      </c>
      <c r="CE82" s="140">
        <f t="shared" si="86"/>
        <v>0</v>
      </c>
      <c r="CF82" s="140">
        <f t="shared" si="86"/>
        <v>0</v>
      </c>
      <c r="CG82" s="140">
        <f t="shared" si="86"/>
        <v>0</v>
      </c>
      <c r="CH82" s="140">
        <f t="shared" si="86"/>
        <v>0</v>
      </c>
      <c r="CI82" s="140">
        <f t="shared" si="86"/>
        <v>0</v>
      </c>
      <c r="CJ82" s="140">
        <f t="shared" si="86"/>
        <v>0</v>
      </c>
      <c r="CK82" s="140">
        <f t="shared" si="86"/>
        <v>0</v>
      </c>
      <c r="CL82" s="140">
        <f t="shared" si="86"/>
        <v>0</v>
      </c>
      <c r="CM82" s="140">
        <f t="shared" si="86"/>
        <v>0</v>
      </c>
      <c r="CN82" s="140">
        <f t="shared" si="86"/>
        <v>0</v>
      </c>
      <c r="CO82" s="140">
        <f t="shared" si="86"/>
        <v>0</v>
      </c>
      <c r="CP82" s="140">
        <f t="shared" si="86"/>
        <v>0</v>
      </c>
      <c r="CQ82" s="140">
        <f t="shared" si="86"/>
        <v>0</v>
      </c>
      <c r="CR82" s="140">
        <f t="shared" si="86"/>
        <v>0</v>
      </c>
      <c r="CS82" s="140">
        <f t="shared" si="86"/>
        <v>0</v>
      </c>
      <c r="CT82" s="140">
        <f t="shared" si="86"/>
        <v>0</v>
      </c>
      <c r="CU82" s="140">
        <f t="shared" si="86"/>
        <v>0</v>
      </c>
      <c r="CV82" s="140">
        <f t="shared" si="86"/>
        <v>0</v>
      </c>
      <c r="CW82" s="140">
        <f t="shared" si="86"/>
        <v>0</v>
      </c>
      <c r="CX82" s="140">
        <f t="shared" si="86"/>
        <v>0</v>
      </c>
      <c r="CY82" s="140">
        <f t="shared" si="86"/>
        <v>0</v>
      </c>
      <c r="CZ82" s="140">
        <f t="shared" si="86"/>
        <v>0</v>
      </c>
      <c r="DA82" s="140">
        <f t="shared" si="86"/>
        <v>0</v>
      </c>
      <c r="DB82" s="140">
        <f t="shared" si="86"/>
        <v>0</v>
      </c>
      <c r="DC82" s="140">
        <f t="shared" si="86"/>
        <v>0</v>
      </c>
      <c r="DD82" s="140">
        <f t="shared" si="86"/>
        <v>0</v>
      </c>
      <c r="DE82" s="140">
        <f t="shared" si="86"/>
        <v>0</v>
      </c>
      <c r="DF82" s="140">
        <f t="shared" si="86"/>
        <v>0</v>
      </c>
      <c r="DG82" s="140">
        <f t="shared" si="86"/>
        <v>0</v>
      </c>
      <c r="DH82" s="140">
        <f t="shared" si="86"/>
        <v>0</v>
      </c>
      <c r="DI82" s="140">
        <f t="shared" si="86"/>
        <v>0</v>
      </c>
      <c r="DJ82" s="140">
        <f t="shared" si="86"/>
        <v>0</v>
      </c>
      <c r="DK82" s="140">
        <f t="shared" si="86"/>
        <v>0</v>
      </c>
      <c r="DL82" s="140">
        <f t="shared" si="86"/>
        <v>0</v>
      </c>
      <c r="DM82" s="140">
        <f t="shared" si="86"/>
        <v>0</v>
      </c>
      <c r="DN82" s="140">
        <f t="shared" si="86"/>
        <v>0</v>
      </c>
      <c r="DO82" s="140">
        <f t="shared" si="86"/>
        <v>0</v>
      </c>
      <c r="DP82" s="140">
        <f t="shared" si="86"/>
        <v>0</v>
      </c>
      <c r="DQ82" s="140">
        <f t="shared" si="86"/>
        <v>0</v>
      </c>
      <c r="DR82" s="140">
        <f t="shared" si="86"/>
        <v>0</v>
      </c>
      <c r="DS82" s="140">
        <f t="shared" si="86"/>
        <v>0</v>
      </c>
      <c r="DT82" s="140">
        <f t="shared" si="86"/>
        <v>0</v>
      </c>
      <c r="DU82" s="140">
        <f t="shared" si="86"/>
        <v>0</v>
      </c>
      <c r="DV82" s="140">
        <f t="shared" si="86"/>
        <v>0</v>
      </c>
      <c r="DW82" s="140">
        <f t="shared" si="86"/>
        <v>0</v>
      </c>
      <c r="DX82" s="140">
        <f t="shared" si="86"/>
        <v>0</v>
      </c>
      <c r="DY82" s="140">
        <f t="shared" si="86"/>
        <v>0</v>
      </c>
    </row>
    <row r="84" spans="3:129" ht="15">
      <c r="C84" s="3" t="s">
        <v>274</v>
      </c>
      <c r="D84" s="8"/>
    </row>
    <row r="85" spans="3:129">
      <c r="C85" s="42" t="s">
        <v>246</v>
      </c>
      <c r="D85" s="166" t="s">
        <v>225</v>
      </c>
      <c r="J85" s="182">
        <f>LOOKUP(YEAR(J5),Inputs!$F$111:$I$111,Inputs!$F$112:$I$112)*J$6</f>
        <v>0.06</v>
      </c>
      <c r="K85" s="182">
        <f>LOOKUP(YEAR(K5),Inputs!$F$111:$I$111,Inputs!$F$112:$I$112)*K$6</f>
        <v>0.06</v>
      </c>
      <c r="L85" s="182">
        <f>LOOKUP(YEAR(L5),Inputs!$F$111:$I$111,Inputs!$F$112:$I$112)*L$6</f>
        <v>0.06</v>
      </c>
      <c r="M85" s="182">
        <f>LOOKUP(YEAR(M5),Inputs!$F$111:$I$111,Inputs!$F$112:$I$112)*M$6</f>
        <v>0.06</v>
      </c>
      <c r="N85" s="182">
        <f>LOOKUP(YEAR(N5),Inputs!$F$111:$I$111,Inputs!$F$112:$I$112)*N$6</f>
        <v>0.06</v>
      </c>
      <c r="O85" s="182">
        <f>LOOKUP(YEAR(O5),Inputs!$F$111:$I$111,Inputs!$F$112:$I$112)*O$6</f>
        <v>0.06</v>
      </c>
      <c r="P85" s="182">
        <f>LOOKUP(YEAR(P5),Inputs!$F$111:$I$111,Inputs!$F$112:$I$112)*P$6</f>
        <v>0</v>
      </c>
      <c r="Q85" s="182">
        <f>LOOKUP(YEAR(Q5),Inputs!$F$111:$I$111,Inputs!$F$112:$I$112)*Q$6</f>
        <v>0</v>
      </c>
      <c r="R85" s="182">
        <f>LOOKUP(YEAR(R5),Inputs!$F$111:$I$111,Inputs!$F$112:$I$112)*R$6</f>
        <v>0</v>
      </c>
      <c r="S85" s="182">
        <f>LOOKUP(YEAR(S5),Inputs!$F$111:$I$111,Inputs!$F$112:$I$112)*S$6</f>
        <v>0</v>
      </c>
      <c r="T85" s="182">
        <f>LOOKUP(YEAR(T5),Inputs!$F$111:$I$111,Inputs!$F$112:$I$112)*T$6</f>
        <v>0</v>
      </c>
      <c r="U85" s="182">
        <f>LOOKUP(YEAR(U5),Inputs!$F$111:$I$111,Inputs!$F$112:$I$112)*U$6</f>
        <v>0</v>
      </c>
      <c r="V85" s="182">
        <f>LOOKUP(YEAR(V5),Inputs!$F$111:$I$111,Inputs!$F$112:$I$112)*V$6</f>
        <v>0</v>
      </c>
      <c r="W85" s="182">
        <f>LOOKUP(YEAR(W5),Inputs!$F$111:$I$111,Inputs!$F$112:$I$112)*W$6</f>
        <v>0</v>
      </c>
      <c r="X85" s="182">
        <f>LOOKUP(YEAR(X5),Inputs!$F$111:$I$111,Inputs!$F$112:$I$112)*X$6</f>
        <v>0</v>
      </c>
      <c r="Y85" s="182">
        <f>LOOKUP(YEAR(Y5),Inputs!$F$111:$I$111,Inputs!$F$112:$I$112)*Y$6</f>
        <v>0</v>
      </c>
      <c r="Z85" s="182">
        <f>LOOKUP(YEAR(Z5),Inputs!$F$111:$I$111,Inputs!$F$112:$I$112)*Z$6</f>
        <v>0</v>
      </c>
      <c r="AA85" s="182">
        <f>LOOKUP(YEAR(AA5),Inputs!$F$111:$I$111,Inputs!$F$112:$I$112)*AA$6</f>
        <v>0</v>
      </c>
      <c r="AB85" s="182">
        <f>LOOKUP(YEAR(AB5),Inputs!$F$111:$I$111,Inputs!$F$112:$I$112)*AB$6</f>
        <v>0</v>
      </c>
      <c r="AC85" s="182">
        <f>LOOKUP(YEAR(AC5),Inputs!$F$111:$I$111,Inputs!$F$112:$I$112)*AC$6</f>
        <v>0</v>
      </c>
      <c r="AD85" s="182">
        <f>LOOKUP(YEAR(AD5),Inputs!$F$111:$I$111,Inputs!$F$112:$I$112)*AD$6</f>
        <v>0</v>
      </c>
      <c r="AE85" s="182">
        <f>LOOKUP(YEAR(AE5),Inputs!$F$111:$I$111,Inputs!$F$112:$I$112)*AE$6</f>
        <v>0</v>
      </c>
      <c r="AF85" s="182">
        <f>LOOKUP(YEAR(AF5),Inputs!$F$111:$I$111,Inputs!$F$112:$I$112)*AF$6</f>
        <v>0</v>
      </c>
      <c r="AG85" s="182">
        <f>LOOKUP(YEAR(AG5),Inputs!$F$111:$I$111,Inputs!$F$112:$I$112)*AG$6</f>
        <v>0</v>
      </c>
      <c r="AH85" s="182">
        <f>LOOKUP(YEAR(AH5),Inputs!$F$111:$I$111,Inputs!$F$112:$I$112)*AH$6</f>
        <v>0</v>
      </c>
      <c r="AI85" s="182">
        <f>LOOKUP(YEAR(AI5),Inputs!$F$111:$I$111,Inputs!$F$112:$I$112)*AI$6</f>
        <v>0</v>
      </c>
      <c r="AJ85" s="182">
        <f>LOOKUP(YEAR(AJ5),Inputs!$F$111:$I$111,Inputs!$F$112:$I$112)*AJ$6</f>
        <v>0</v>
      </c>
      <c r="AK85" s="182">
        <f>LOOKUP(YEAR(AK5),Inputs!$F$111:$I$111,Inputs!$F$112:$I$112)*AK$6</f>
        <v>0</v>
      </c>
      <c r="AL85" s="182">
        <f>LOOKUP(YEAR(AL5),Inputs!$F$111:$I$111,Inputs!$F$112:$I$112)*AL$6</f>
        <v>0</v>
      </c>
      <c r="AM85" s="182">
        <f>LOOKUP(YEAR(AM5),Inputs!$F$111:$I$111,Inputs!$F$112:$I$112)*AM$6</f>
        <v>0</v>
      </c>
      <c r="AN85" s="182">
        <f>LOOKUP(YEAR(AN5),Inputs!$F$111:$I$111,Inputs!$F$112:$I$112)*AN$6</f>
        <v>0</v>
      </c>
      <c r="AO85" s="182">
        <f>LOOKUP(YEAR(AO5),Inputs!$F$111:$I$111,Inputs!$F$112:$I$112)*AO$6</f>
        <v>0</v>
      </c>
      <c r="AP85" s="182">
        <f>LOOKUP(YEAR(AP5),Inputs!$F$111:$I$111,Inputs!$F$112:$I$112)*AP$6</f>
        <v>0</v>
      </c>
      <c r="AQ85" s="182">
        <f>LOOKUP(YEAR(AQ5),Inputs!$F$111:$I$111,Inputs!$F$112:$I$112)*AQ$6</f>
        <v>0</v>
      </c>
      <c r="AR85" s="182">
        <f>LOOKUP(YEAR(AR5),Inputs!$F$111:$I$111,Inputs!$F$112:$I$112)*AR$6</f>
        <v>0</v>
      </c>
      <c r="AS85" s="182">
        <f>LOOKUP(YEAR(AS5),Inputs!$F$111:$I$111,Inputs!$F$112:$I$112)*AS$6</f>
        <v>0</v>
      </c>
      <c r="AT85" s="182">
        <f>LOOKUP(YEAR(AT5),Inputs!$F$111:$I$111,Inputs!$F$112:$I$112)*AT$6</f>
        <v>0</v>
      </c>
      <c r="AU85" s="182">
        <f>LOOKUP(YEAR(AU5),Inputs!$F$111:$I$111,Inputs!$F$112:$I$112)*AU$6</f>
        <v>0</v>
      </c>
      <c r="AV85" s="182">
        <f>LOOKUP(YEAR(AV5),Inputs!$F$111:$I$111,Inputs!$F$112:$I$112)*AV$6</f>
        <v>0</v>
      </c>
      <c r="AW85" s="182">
        <f>LOOKUP(YEAR(AW5),Inputs!$F$111:$I$111,Inputs!$F$112:$I$112)*AW$6</f>
        <v>0</v>
      </c>
      <c r="AX85" s="182">
        <f>LOOKUP(YEAR(AX5),Inputs!$F$111:$I$111,Inputs!$F$112:$I$112)*AX$6</f>
        <v>0</v>
      </c>
      <c r="AY85" s="182">
        <f>LOOKUP(YEAR(AY5),Inputs!$F$111:$I$111,Inputs!$F$112:$I$112)*AY$6</f>
        <v>0</v>
      </c>
      <c r="AZ85" s="182">
        <f>LOOKUP(YEAR(AZ5),Inputs!$F$111:$I$111,Inputs!$F$112:$I$112)*AZ$6</f>
        <v>0</v>
      </c>
      <c r="BA85" s="182">
        <f>LOOKUP(YEAR(BA5),Inputs!$F$111:$I$111,Inputs!$F$112:$I$112)*BA$6</f>
        <v>0</v>
      </c>
      <c r="BB85" s="182">
        <f>LOOKUP(YEAR(BB5),Inputs!$F$111:$I$111,Inputs!$F$112:$I$112)*BB$6</f>
        <v>0</v>
      </c>
      <c r="BC85" s="182">
        <f>LOOKUP(YEAR(BC5),Inputs!$F$111:$I$111,Inputs!$F$112:$I$112)*BC$6</f>
        <v>0</v>
      </c>
      <c r="BD85" s="182">
        <f>LOOKUP(YEAR(BD5),Inputs!$F$111:$I$111,Inputs!$F$112:$I$112)*BD$6</f>
        <v>0</v>
      </c>
      <c r="BE85" s="182">
        <f>LOOKUP(YEAR(BE5),Inputs!$F$111:$I$111,Inputs!$F$112:$I$112)*BE$6</f>
        <v>0</v>
      </c>
      <c r="BF85" s="182">
        <f>LOOKUP(YEAR(BF5),Inputs!$F$111:$I$111,Inputs!$F$112:$I$112)*BF$6</f>
        <v>0</v>
      </c>
      <c r="BG85" s="182">
        <f>LOOKUP(YEAR(BG5),Inputs!$F$111:$I$111,Inputs!$F$112:$I$112)*BG$6</f>
        <v>0</v>
      </c>
      <c r="BH85" s="182">
        <f>LOOKUP(YEAR(BH5),Inputs!$F$111:$I$111,Inputs!$F$112:$I$112)*BH$6</f>
        <v>0</v>
      </c>
      <c r="BI85" s="182">
        <f>LOOKUP(YEAR(BI5),Inputs!$F$111:$I$111,Inputs!$F$112:$I$112)*BI$6</f>
        <v>0</v>
      </c>
      <c r="BJ85" s="182">
        <f>LOOKUP(YEAR(BJ5),Inputs!$F$111:$I$111,Inputs!$F$112:$I$112)*BJ$6</f>
        <v>0</v>
      </c>
      <c r="BK85" s="182">
        <f>LOOKUP(YEAR(BK5),Inputs!$F$111:$I$111,Inputs!$F$112:$I$112)*BK$6</f>
        <v>0</v>
      </c>
      <c r="BL85" s="182">
        <f>LOOKUP(YEAR(BL5),Inputs!$F$111:$I$111,Inputs!$F$112:$I$112)*BL$6</f>
        <v>0</v>
      </c>
      <c r="BM85" s="182">
        <f>LOOKUP(YEAR(BM5),Inputs!$F$111:$I$111,Inputs!$F$112:$I$112)*BM$6</f>
        <v>0</v>
      </c>
      <c r="BN85" s="182">
        <f>LOOKUP(YEAR(BN5),Inputs!$F$111:$I$111,Inputs!$F$112:$I$112)*BN$6</f>
        <v>0</v>
      </c>
      <c r="BO85" s="182">
        <f>LOOKUP(YEAR(BO5),Inputs!$F$111:$I$111,Inputs!$F$112:$I$112)*BO$6</f>
        <v>0</v>
      </c>
      <c r="BP85" s="182">
        <f>LOOKUP(YEAR(BP5),Inputs!$F$111:$I$111,Inputs!$F$112:$I$112)*BP$6</f>
        <v>0</v>
      </c>
      <c r="BQ85" s="182">
        <f>LOOKUP(YEAR(BQ5),Inputs!$F$111:$I$111,Inputs!$F$112:$I$112)*BQ$6</f>
        <v>0</v>
      </c>
      <c r="BR85" s="182">
        <f>LOOKUP(YEAR(BR5),Inputs!$F$111:$I$111,Inputs!$F$112:$I$112)*BR$6</f>
        <v>0</v>
      </c>
      <c r="BS85" s="182">
        <f>LOOKUP(YEAR(BS5),Inputs!$F$111:$I$111,Inputs!$F$112:$I$112)*BS$6</f>
        <v>0</v>
      </c>
      <c r="BT85" s="182">
        <f>LOOKUP(YEAR(BT5),Inputs!$F$111:$I$111,Inputs!$F$112:$I$112)*BT$6</f>
        <v>0</v>
      </c>
      <c r="BU85" s="182">
        <f>LOOKUP(YEAR(BU5),Inputs!$F$111:$I$111,Inputs!$F$112:$I$112)*BU$6</f>
        <v>0</v>
      </c>
      <c r="BV85" s="182">
        <f>LOOKUP(YEAR(BV5),Inputs!$F$111:$I$111,Inputs!$F$112:$I$112)*BV$6</f>
        <v>0</v>
      </c>
      <c r="BW85" s="182">
        <f>LOOKUP(YEAR(BW5),Inputs!$F$111:$I$111,Inputs!$F$112:$I$112)*BW$6</f>
        <v>0</v>
      </c>
      <c r="BX85" s="182">
        <f>LOOKUP(YEAR(BX5),Inputs!$F$111:$I$111,Inputs!$F$112:$I$112)*BX$6</f>
        <v>0</v>
      </c>
      <c r="BY85" s="182">
        <f>LOOKUP(YEAR(BY5),Inputs!$F$111:$I$111,Inputs!$F$112:$I$112)*BY$6</f>
        <v>0</v>
      </c>
      <c r="BZ85" s="182">
        <f>LOOKUP(YEAR(BZ5),Inputs!$F$111:$I$111,Inputs!$F$112:$I$112)*BZ$6</f>
        <v>0</v>
      </c>
      <c r="CA85" s="182">
        <f>LOOKUP(YEAR(CA5),Inputs!$F$111:$I$111,Inputs!$F$112:$I$112)*CA$6</f>
        <v>0</v>
      </c>
      <c r="CB85" s="182">
        <f>LOOKUP(YEAR(CB5),Inputs!$F$111:$I$111,Inputs!$F$112:$I$112)*CB$6</f>
        <v>0</v>
      </c>
      <c r="CC85" s="182">
        <f>LOOKUP(YEAR(CC5),Inputs!$F$111:$I$111,Inputs!$F$112:$I$112)*CC$6</f>
        <v>0</v>
      </c>
      <c r="CD85" s="182">
        <f>LOOKUP(YEAR(CD5),Inputs!$F$111:$I$111,Inputs!$F$112:$I$112)*CD$6</f>
        <v>0</v>
      </c>
      <c r="CE85" s="182">
        <f>LOOKUP(YEAR(CE5),Inputs!$F$111:$I$111,Inputs!$F$112:$I$112)*CE$6</f>
        <v>0</v>
      </c>
      <c r="CF85" s="182">
        <f>LOOKUP(YEAR(CF5),Inputs!$F$111:$I$111,Inputs!$F$112:$I$112)*CF$6</f>
        <v>0</v>
      </c>
      <c r="CG85" s="182">
        <f>LOOKUP(YEAR(CG5),Inputs!$F$111:$I$111,Inputs!$F$112:$I$112)*CG$6</f>
        <v>0</v>
      </c>
      <c r="CH85" s="182">
        <f>LOOKUP(YEAR(CH5),Inputs!$F$111:$I$111,Inputs!$F$112:$I$112)*CH$6</f>
        <v>0</v>
      </c>
      <c r="CI85" s="182">
        <f>LOOKUP(YEAR(CI5),Inputs!$F$111:$I$111,Inputs!$F$112:$I$112)*CI$6</f>
        <v>0</v>
      </c>
      <c r="CJ85" s="182">
        <f>LOOKUP(YEAR(CJ5),Inputs!$F$111:$I$111,Inputs!$F$112:$I$112)*CJ$6</f>
        <v>0</v>
      </c>
      <c r="CK85" s="182">
        <f>LOOKUP(YEAR(CK5),Inputs!$F$111:$I$111,Inputs!$F$112:$I$112)*CK$6</f>
        <v>0</v>
      </c>
      <c r="CL85" s="182">
        <f>LOOKUP(YEAR(CL5),Inputs!$F$111:$I$111,Inputs!$F$112:$I$112)*CL$6</f>
        <v>0</v>
      </c>
      <c r="CM85" s="182">
        <f>LOOKUP(YEAR(CM5),Inputs!$F$111:$I$111,Inputs!$F$112:$I$112)*CM$6</f>
        <v>0</v>
      </c>
      <c r="CN85" s="182">
        <f>LOOKUP(YEAR(CN5),Inputs!$F$111:$I$111,Inputs!$F$112:$I$112)*CN$6</f>
        <v>0</v>
      </c>
      <c r="CO85" s="182">
        <f>LOOKUP(YEAR(CO5),Inputs!$F$111:$I$111,Inputs!$F$112:$I$112)*CO$6</f>
        <v>0</v>
      </c>
      <c r="CP85" s="182">
        <f>LOOKUP(YEAR(CP5),Inputs!$F$111:$I$111,Inputs!$F$112:$I$112)*CP$6</f>
        <v>0</v>
      </c>
      <c r="CQ85" s="182">
        <f>LOOKUP(YEAR(CQ5),Inputs!$F$111:$I$111,Inputs!$F$112:$I$112)*CQ$6</f>
        <v>0</v>
      </c>
      <c r="CR85" s="182">
        <f>LOOKUP(YEAR(CR5),Inputs!$F$111:$I$111,Inputs!$F$112:$I$112)*CR$6</f>
        <v>0</v>
      </c>
      <c r="CS85" s="182">
        <f>LOOKUP(YEAR(CS5),Inputs!$F$111:$I$111,Inputs!$F$112:$I$112)*CS$6</f>
        <v>0</v>
      </c>
      <c r="CT85" s="182">
        <f>LOOKUP(YEAR(CT5),Inputs!$F$111:$I$111,Inputs!$F$112:$I$112)*CT$6</f>
        <v>0</v>
      </c>
      <c r="CU85" s="182">
        <f>LOOKUP(YEAR(CU5),Inputs!$F$111:$I$111,Inputs!$F$112:$I$112)*CU$6</f>
        <v>0</v>
      </c>
      <c r="CV85" s="182">
        <f>LOOKUP(YEAR(CV5),Inputs!$F$111:$I$111,Inputs!$F$112:$I$112)*CV$6</f>
        <v>0</v>
      </c>
      <c r="CW85" s="182">
        <f>LOOKUP(YEAR(CW5),Inputs!$F$111:$I$111,Inputs!$F$112:$I$112)*CW$6</f>
        <v>0</v>
      </c>
      <c r="CX85" s="182">
        <f>LOOKUP(YEAR(CX5),Inputs!$F$111:$I$111,Inputs!$F$112:$I$112)*CX$6</f>
        <v>0</v>
      </c>
      <c r="CY85" s="182">
        <f>LOOKUP(YEAR(CY5),Inputs!$F$111:$I$111,Inputs!$F$112:$I$112)*CY$6</f>
        <v>0</v>
      </c>
      <c r="CZ85" s="182">
        <f>LOOKUP(YEAR(CZ5),Inputs!$F$111:$I$111,Inputs!$F$112:$I$112)*CZ$6</f>
        <v>0</v>
      </c>
      <c r="DA85" s="182">
        <f>LOOKUP(YEAR(DA5),Inputs!$F$111:$I$111,Inputs!$F$112:$I$112)*DA$6</f>
        <v>0</v>
      </c>
      <c r="DB85" s="182">
        <f>LOOKUP(YEAR(DB5),Inputs!$F$111:$I$111,Inputs!$F$112:$I$112)*DB$6</f>
        <v>0</v>
      </c>
      <c r="DC85" s="182">
        <f>LOOKUP(YEAR(DC5),Inputs!$F$111:$I$111,Inputs!$F$112:$I$112)*DC$6</f>
        <v>0</v>
      </c>
      <c r="DD85" s="182">
        <f>LOOKUP(YEAR(DD5),Inputs!$F$111:$I$111,Inputs!$F$112:$I$112)*DD$6</f>
        <v>0</v>
      </c>
      <c r="DE85" s="182">
        <f>LOOKUP(YEAR(DE5),Inputs!$F$111:$I$111,Inputs!$F$112:$I$112)*DE$6</f>
        <v>0</v>
      </c>
      <c r="DF85" s="182">
        <f>LOOKUP(YEAR(DF5),Inputs!$F$111:$I$111,Inputs!$F$112:$I$112)*DF$6</f>
        <v>0</v>
      </c>
      <c r="DG85" s="182">
        <f>LOOKUP(YEAR(DG5),Inputs!$F$111:$I$111,Inputs!$F$112:$I$112)*DG$6</f>
        <v>0</v>
      </c>
      <c r="DH85" s="182">
        <f>LOOKUP(YEAR(DH5),Inputs!$F$111:$I$111,Inputs!$F$112:$I$112)*DH$6</f>
        <v>0</v>
      </c>
      <c r="DI85" s="182">
        <f>LOOKUP(YEAR(DI5),Inputs!$F$111:$I$111,Inputs!$F$112:$I$112)*DI$6</f>
        <v>0</v>
      </c>
      <c r="DJ85" s="182">
        <f>LOOKUP(YEAR(DJ5),Inputs!$F$111:$I$111,Inputs!$F$112:$I$112)*DJ$6</f>
        <v>0</v>
      </c>
      <c r="DK85" s="182">
        <f>LOOKUP(YEAR(DK5),Inputs!$F$111:$I$111,Inputs!$F$112:$I$112)*DK$6</f>
        <v>0</v>
      </c>
      <c r="DL85" s="182">
        <f>LOOKUP(YEAR(DL5),Inputs!$F$111:$I$111,Inputs!$F$112:$I$112)*DL$6</f>
        <v>0</v>
      </c>
      <c r="DM85" s="182">
        <f>LOOKUP(YEAR(DM5),Inputs!$F$111:$I$111,Inputs!$F$112:$I$112)*DM$6</f>
        <v>0</v>
      </c>
      <c r="DN85" s="182">
        <f>LOOKUP(YEAR(DN5),Inputs!$F$111:$I$111,Inputs!$F$112:$I$112)*DN$6</f>
        <v>0</v>
      </c>
      <c r="DO85" s="182">
        <f>LOOKUP(YEAR(DO5),Inputs!$F$111:$I$111,Inputs!$F$112:$I$112)*DO$6</f>
        <v>0</v>
      </c>
      <c r="DP85" s="182">
        <f>LOOKUP(YEAR(DP5),Inputs!$F$111:$I$111,Inputs!$F$112:$I$112)*DP$6</f>
        <v>0</v>
      </c>
      <c r="DQ85" s="182">
        <f>LOOKUP(YEAR(DQ5),Inputs!$F$111:$I$111,Inputs!$F$112:$I$112)*DQ$6</f>
        <v>0</v>
      </c>
      <c r="DR85" s="182">
        <f>LOOKUP(YEAR(DR5),Inputs!$F$111:$I$111,Inputs!$F$112:$I$112)*DR$6</f>
        <v>0</v>
      </c>
      <c r="DS85" s="182">
        <f>LOOKUP(YEAR(DS5),Inputs!$F$111:$I$111,Inputs!$F$112:$I$112)*DS$6</f>
        <v>0</v>
      </c>
      <c r="DT85" s="182">
        <f>LOOKUP(YEAR(DT5),Inputs!$F$111:$I$111,Inputs!$F$112:$I$112)*DT$6</f>
        <v>0</v>
      </c>
      <c r="DU85" s="182">
        <f>LOOKUP(YEAR(DU5),Inputs!$F$111:$I$111,Inputs!$F$112:$I$112)*DU$6</f>
        <v>0</v>
      </c>
      <c r="DV85" s="182">
        <f>LOOKUP(YEAR(DV5),Inputs!$F$111:$I$111,Inputs!$F$112:$I$112)*DV$6</f>
        <v>0</v>
      </c>
      <c r="DW85" s="182">
        <f>LOOKUP(YEAR(DW5),Inputs!$F$111:$I$111,Inputs!$F$112:$I$112)*DW$6</f>
        <v>0</v>
      </c>
      <c r="DX85" s="182">
        <f>LOOKUP(YEAR(DX5),Inputs!$F$111:$I$111,Inputs!$F$112:$I$112)*DX$6</f>
        <v>0</v>
      </c>
      <c r="DY85" s="182">
        <f>LOOKUP(YEAR(DY5),Inputs!$F$111:$I$111,Inputs!$F$112:$I$112)*DY$6</f>
        <v>0</v>
      </c>
    </row>
    <row r="86" spans="3:129">
      <c r="C86" s="42" t="s">
        <v>275</v>
      </c>
      <c r="D86" s="8" t="s">
        <v>276</v>
      </c>
      <c r="J86" s="182">
        <f t="shared" ref="J86:AO86" si="87">(1+J85)^(J10/Tage_Jahr)-1</f>
        <v>4.9611320333071696E-3</v>
      </c>
      <c r="K86" s="182">
        <f t="shared" si="87"/>
        <v>4.9611320333071696E-3</v>
      </c>
      <c r="L86" s="182">
        <f t="shared" si="87"/>
        <v>4.8007119949620147E-3</v>
      </c>
      <c r="M86" s="182">
        <f t="shared" si="87"/>
        <v>4.9611320333071696E-3</v>
      </c>
      <c r="N86" s="182">
        <f t="shared" si="87"/>
        <v>4.8007119949620147E-3</v>
      </c>
      <c r="O86" s="182">
        <f t="shared" si="87"/>
        <v>4.9611320333071696E-3</v>
      </c>
      <c r="P86" s="182">
        <f t="shared" si="87"/>
        <v>0</v>
      </c>
      <c r="Q86" s="182">
        <f t="shared" si="87"/>
        <v>0</v>
      </c>
      <c r="R86" s="182">
        <f t="shared" si="87"/>
        <v>0</v>
      </c>
      <c r="S86" s="182">
        <f t="shared" si="87"/>
        <v>0</v>
      </c>
      <c r="T86" s="182">
        <f t="shared" si="87"/>
        <v>0</v>
      </c>
      <c r="U86" s="182">
        <f t="shared" si="87"/>
        <v>0</v>
      </c>
      <c r="V86" s="182">
        <f t="shared" si="87"/>
        <v>0</v>
      </c>
      <c r="W86" s="182">
        <f t="shared" si="87"/>
        <v>0</v>
      </c>
      <c r="X86" s="182">
        <f t="shared" si="87"/>
        <v>0</v>
      </c>
      <c r="Y86" s="182">
        <f t="shared" si="87"/>
        <v>0</v>
      </c>
      <c r="Z86" s="182">
        <f t="shared" si="87"/>
        <v>0</v>
      </c>
      <c r="AA86" s="182">
        <f t="shared" si="87"/>
        <v>0</v>
      </c>
      <c r="AB86" s="182">
        <f t="shared" si="87"/>
        <v>0</v>
      </c>
      <c r="AC86" s="182">
        <f t="shared" si="87"/>
        <v>0</v>
      </c>
      <c r="AD86" s="182">
        <f t="shared" si="87"/>
        <v>0</v>
      </c>
      <c r="AE86" s="182">
        <f t="shared" si="87"/>
        <v>0</v>
      </c>
      <c r="AF86" s="182">
        <f t="shared" si="87"/>
        <v>0</v>
      </c>
      <c r="AG86" s="182">
        <f t="shared" si="87"/>
        <v>0</v>
      </c>
      <c r="AH86" s="182">
        <f t="shared" si="87"/>
        <v>0</v>
      </c>
      <c r="AI86" s="182">
        <f t="shared" si="87"/>
        <v>0</v>
      </c>
      <c r="AJ86" s="182">
        <f t="shared" si="87"/>
        <v>0</v>
      </c>
      <c r="AK86" s="182">
        <f t="shared" si="87"/>
        <v>0</v>
      </c>
      <c r="AL86" s="182">
        <f t="shared" si="87"/>
        <v>0</v>
      </c>
      <c r="AM86" s="182">
        <f t="shared" si="87"/>
        <v>0</v>
      </c>
      <c r="AN86" s="182">
        <f t="shared" si="87"/>
        <v>0</v>
      </c>
      <c r="AO86" s="182">
        <f t="shared" si="87"/>
        <v>0</v>
      </c>
      <c r="AP86" s="182">
        <f t="shared" ref="AP86:BU86" si="88">(1+AP85)^(AP10/Tage_Jahr)-1</f>
        <v>0</v>
      </c>
      <c r="AQ86" s="182">
        <f t="shared" si="88"/>
        <v>0</v>
      </c>
      <c r="AR86" s="182">
        <f t="shared" si="88"/>
        <v>0</v>
      </c>
      <c r="AS86" s="182">
        <f t="shared" si="88"/>
        <v>0</v>
      </c>
      <c r="AT86" s="182">
        <f t="shared" si="88"/>
        <v>0</v>
      </c>
      <c r="AU86" s="182">
        <f t="shared" si="88"/>
        <v>0</v>
      </c>
      <c r="AV86" s="182">
        <f t="shared" si="88"/>
        <v>0</v>
      </c>
      <c r="AW86" s="182">
        <f t="shared" si="88"/>
        <v>0</v>
      </c>
      <c r="AX86" s="182">
        <f t="shared" si="88"/>
        <v>0</v>
      </c>
      <c r="AY86" s="182">
        <f t="shared" si="88"/>
        <v>0</v>
      </c>
      <c r="AZ86" s="182">
        <f t="shared" si="88"/>
        <v>0</v>
      </c>
      <c r="BA86" s="182">
        <f t="shared" si="88"/>
        <v>0</v>
      </c>
      <c r="BB86" s="182">
        <f t="shared" si="88"/>
        <v>0</v>
      </c>
      <c r="BC86" s="182">
        <f t="shared" si="88"/>
        <v>0</v>
      </c>
      <c r="BD86" s="182">
        <f t="shared" si="88"/>
        <v>0</v>
      </c>
      <c r="BE86" s="182">
        <f t="shared" si="88"/>
        <v>0</v>
      </c>
      <c r="BF86" s="182">
        <f t="shared" si="88"/>
        <v>0</v>
      </c>
      <c r="BG86" s="182">
        <f t="shared" si="88"/>
        <v>0</v>
      </c>
      <c r="BH86" s="182">
        <f t="shared" si="88"/>
        <v>0</v>
      </c>
      <c r="BI86" s="182">
        <f t="shared" si="88"/>
        <v>0</v>
      </c>
      <c r="BJ86" s="182">
        <f t="shared" si="88"/>
        <v>0</v>
      </c>
      <c r="BK86" s="182">
        <f t="shared" si="88"/>
        <v>0</v>
      </c>
      <c r="BL86" s="182">
        <f t="shared" si="88"/>
        <v>0</v>
      </c>
      <c r="BM86" s="182">
        <f t="shared" si="88"/>
        <v>0</v>
      </c>
      <c r="BN86" s="182">
        <f t="shared" si="88"/>
        <v>0</v>
      </c>
      <c r="BO86" s="182">
        <f t="shared" si="88"/>
        <v>0</v>
      </c>
      <c r="BP86" s="182">
        <f t="shared" si="88"/>
        <v>0</v>
      </c>
      <c r="BQ86" s="182">
        <f t="shared" si="88"/>
        <v>0</v>
      </c>
      <c r="BR86" s="182">
        <f t="shared" si="88"/>
        <v>0</v>
      </c>
      <c r="BS86" s="182">
        <f t="shared" si="88"/>
        <v>0</v>
      </c>
      <c r="BT86" s="182">
        <f t="shared" si="88"/>
        <v>0</v>
      </c>
      <c r="BU86" s="182">
        <f t="shared" si="88"/>
        <v>0</v>
      </c>
      <c r="BV86" s="182">
        <f t="shared" ref="BV86:DA86" si="89">(1+BV85)^(BV10/Tage_Jahr)-1</f>
        <v>0</v>
      </c>
      <c r="BW86" s="182">
        <f t="shared" si="89"/>
        <v>0</v>
      </c>
      <c r="BX86" s="182">
        <f t="shared" si="89"/>
        <v>0</v>
      </c>
      <c r="BY86" s="182">
        <f t="shared" si="89"/>
        <v>0</v>
      </c>
      <c r="BZ86" s="182">
        <f t="shared" si="89"/>
        <v>0</v>
      </c>
      <c r="CA86" s="182">
        <f t="shared" si="89"/>
        <v>0</v>
      </c>
      <c r="CB86" s="182">
        <f t="shared" si="89"/>
        <v>0</v>
      </c>
      <c r="CC86" s="182">
        <f t="shared" si="89"/>
        <v>0</v>
      </c>
      <c r="CD86" s="182">
        <f t="shared" si="89"/>
        <v>0</v>
      </c>
      <c r="CE86" s="182">
        <f t="shared" si="89"/>
        <v>0</v>
      </c>
      <c r="CF86" s="182">
        <f t="shared" si="89"/>
        <v>0</v>
      </c>
      <c r="CG86" s="182">
        <f t="shared" si="89"/>
        <v>0</v>
      </c>
      <c r="CH86" s="182">
        <f t="shared" si="89"/>
        <v>0</v>
      </c>
      <c r="CI86" s="182">
        <f t="shared" si="89"/>
        <v>0</v>
      </c>
      <c r="CJ86" s="182">
        <f t="shared" si="89"/>
        <v>0</v>
      </c>
      <c r="CK86" s="182">
        <f t="shared" si="89"/>
        <v>0</v>
      </c>
      <c r="CL86" s="182">
        <f t="shared" si="89"/>
        <v>0</v>
      </c>
      <c r="CM86" s="182">
        <f t="shared" si="89"/>
        <v>0</v>
      </c>
      <c r="CN86" s="182">
        <f t="shared" si="89"/>
        <v>0</v>
      </c>
      <c r="CO86" s="182">
        <f t="shared" si="89"/>
        <v>0</v>
      </c>
      <c r="CP86" s="182">
        <f t="shared" si="89"/>
        <v>0</v>
      </c>
      <c r="CQ86" s="182">
        <f t="shared" si="89"/>
        <v>0</v>
      </c>
      <c r="CR86" s="182">
        <f t="shared" si="89"/>
        <v>0</v>
      </c>
      <c r="CS86" s="182">
        <f t="shared" si="89"/>
        <v>0</v>
      </c>
      <c r="CT86" s="182">
        <f t="shared" si="89"/>
        <v>0</v>
      </c>
      <c r="CU86" s="182">
        <f t="shared" si="89"/>
        <v>0</v>
      </c>
      <c r="CV86" s="182">
        <f t="shared" si="89"/>
        <v>0</v>
      </c>
      <c r="CW86" s="182">
        <f t="shared" si="89"/>
        <v>0</v>
      </c>
      <c r="CX86" s="182">
        <f t="shared" si="89"/>
        <v>0</v>
      </c>
      <c r="CY86" s="182">
        <f t="shared" si="89"/>
        <v>0</v>
      </c>
      <c r="CZ86" s="182">
        <f t="shared" si="89"/>
        <v>0</v>
      </c>
      <c r="DA86" s="182">
        <f t="shared" si="89"/>
        <v>0</v>
      </c>
      <c r="DB86" s="182">
        <f t="shared" ref="DB86:DY86" si="90">(1+DB85)^(DB10/Tage_Jahr)-1</f>
        <v>0</v>
      </c>
      <c r="DC86" s="182">
        <f t="shared" si="90"/>
        <v>0</v>
      </c>
      <c r="DD86" s="182">
        <f t="shared" si="90"/>
        <v>0</v>
      </c>
      <c r="DE86" s="182">
        <f t="shared" si="90"/>
        <v>0</v>
      </c>
      <c r="DF86" s="182">
        <f t="shared" si="90"/>
        <v>0</v>
      </c>
      <c r="DG86" s="182">
        <f t="shared" si="90"/>
        <v>0</v>
      </c>
      <c r="DH86" s="182">
        <f t="shared" si="90"/>
        <v>0</v>
      </c>
      <c r="DI86" s="182">
        <f t="shared" si="90"/>
        <v>0</v>
      </c>
      <c r="DJ86" s="182">
        <f t="shared" si="90"/>
        <v>0</v>
      </c>
      <c r="DK86" s="182">
        <f t="shared" si="90"/>
        <v>0</v>
      </c>
      <c r="DL86" s="182">
        <f t="shared" si="90"/>
        <v>0</v>
      </c>
      <c r="DM86" s="182">
        <f t="shared" si="90"/>
        <v>0</v>
      </c>
      <c r="DN86" s="182">
        <f t="shared" si="90"/>
        <v>0</v>
      </c>
      <c r="DO86" s="182">
        <f t="shared" si="90"/>
        <v>0</v>
      </c>
      <c r="DP86" s="182">
        <f t="shared" si="90"/>
        <v>0</v>
      </c>
      <c r="DQ86" s="182">
        <f t="shared" si="90"/>
        <v>0</v>
      </c>
      <c r="DR86" s="182">
        <f t="shared" si="90"/>
        <v>0</v>
      </c>
      <c r="DS86" s="182">
        <f t="shared" si="90"/>
        <v>0</v>
      </c>
      <c r="DT86" s="182">
        <f t="shared" si="90"/>
        <v>0</v>
      </c>
      <c r="DU86" s="182">
        <f t="shared" si="90"/>
        <v>0</v>
      </c>
      <c r="DV86" s="182">
        <f t="shared" si="90"/>
        <v>0</v>
      </c>
      <c r="DW86" s="182">
        <f t="shared" si="90"/>
        <v>0</v>
      </c>
      <c r="DX86" s="182">
        <f t="shared" si="90"/>
        <v>0</v>
      </c>
      <c r="DY86" s="182">
        <f t="shared" si="90"/>
        <v>0</v>
      </c>
    </row>
    <row r="88" spans="3:129">
      <c r="C88" s="146" t="s">
        <v>277</v>
      </c>
      <c r="D88" s="133" t="s">
        <v>237</v>
      </c>
      <c r="I88" s="192">
        <f t="shared" ref="I88" si="91">SUM(J88:DY88)</f>
        <v>37.145317736157665</v>
      </c>
      <c r="J88" s="183">
        <f t="shared" ref="J88:BV88" si="92">J86*J77</f>
        <v>0</v>
      </c>
      <c r="K88" s="183">
        <f t="shared" si="92"/>
        <v>0</v>
      </c>
      <c r="L88" s="183">
        <f t="shared" si="92"/>
        <v>3.8408710311134273</v>
      </c>
      <c r="M88" s="183">
        <f t="shared" si="92"/>
        <v>7.3691564097066475</v>
      </c>
      <c r="N88" s="183">
        <f t="shared" si="92"/>
        <v>11.331291540524095</v>
      </c>
      <c r="O88" s="183">
        <f t="shared" si="92"/>
        <v>14.603998754813498</v>
      </c>
      <c r="P88" s="183">
        <f t="shared" si="92"/>
        <v>0</v>
      </c>
      <c r="Q88" s="183">
        <f t="shared" si="92"/>
        <v>0</v>
      </c>
      <c r="R88" s="183">
        <f t="shared" si="92"/>
        <v>0</v>
      </c>
      <c r="S88" s="183">
        <f t="shared" si="92"/>
        <v>0</v>
      </c>
      <c r="T88" s="183">
        <f t="shared" si="92"/>
        <v>0</v>
      </c>
      <c r="U88" s="183">
        <f t="shared" si="92"/>
        <v>0</v>
      </c>
      <c r="V88" s="183">
        <f t="shared" si="92"/>
        <v>0</v>
      </c>
      <c r="W88" s="183">
        <f t="shared" si="92"/>
        <v>0</v>
      </c>
      <c r="X88" s="183">
        <f t="shared" si="92"/>
        <v>0</v>
      </c>
      <c r="Y88" s="183">
        <f t="shared" si="92"/>
        <v>0</v>
      </c>
      <c r="Z88" s="183">
        <f t="shared" si="92"/>
        <v>0</v>
      </c>
      <c r="AA88" s="183">
        <f t="shared" si="92"/>
        <v>0</v>
      </c>
      <c r="AB88" s="183">
        <f t="shared" si="92"/>
        <v>0</v>
      </c>
      <c r="AC88" s="183">
        <f t="shared" si="92"/>
        <v>0</v>
      </c>
      <c r="AD88" s="183">
        <f t="shared" si="92"/>
        <v>0</v>
      </c>
      <c r="AE88" s="183">
        <f t="shared" si="92"/>
        <v>0</v>
      </c>
      <c r="AF88" s="183">
        <f t="shared" si="92"/>
        <v>0</v>
      </c>
      <c r="AG88" s="183">
        <f t="shared" si="92"/>
        <v>0</v>
      </c>
      <c r="AH88" s="183">
        <f t="shared" si="92"/>
        <v>0</v>
      </c>
      <c r="AI88" s="183">
        <f t="shared" si="92"/>
        <v>0</v>
      </c>
      <c r="AJ88" s="183">
        <f t="shared" si="92"/>
        <v>0</v>
      </c>
      <c r="AK88" s="183">
        <f t="shared" si="92"/>
        <v>0</v>
      </c>
      <c r="AL88" s="183">
        <f t="shared" si="92"/>
        <v>0</v>
      </c>
      <c r="AM88" s="183">
        <f t="shared" si="92"/>
        <v>0</v>
      </c>
      <c r="AN88" s="183">
        <f t="shared" si="92"/>
        <v>0</v>
      </c>
      <c r="AO88" s="183">
        <f t="shared" si="92"/>
        <v>0</v>
      </c>
      <c r="AP88" s="183">
        <f t="shared" si="92"/>
        <v>0</v>
      </c>
      <c r="AQ88" s="183">
        <f t="shared" si="92"/>
        <v>0</v>
      </c>
      <c r="AR88" s="183">
        <f t="shared" si="92"/>
        <v>0</v>
      </c>
      <c r="AS88" s="183">
        <f t="shared" si="92"/>
        <v>0</v>
      </c>
      <c r="AT88" s="183">
        <f t="shared" si="92"/>
        <v>0</v>
      </c>
      <c r="AU88" s="183">
        <f t="shared" si="92"/>
        <v>0</v>
      </c>
      <c r="AV88" s="183">
        <f t="shared" si="92"/>
        <v>0</v>
      </c>
      <c r="AW88" s="183">
        <f t="shared" si="92"/>
        <v>0</v>
      </c>
      <c r="AX88" s="183">
        <f t="shared" si="92"/>
        <v>0</v>
      </c>
      <c r="AY88" s="183">
        <f t="shared" si="92"/>
        <v>0</v>
      </c>
      <c r="AZ88" s="183">
        <f t="shared" si="92"/>
        <v>0</v>
      </c>
      <c r="BA88" s="183">
        <f t="shared" si="92"/>
        <v>0</v>
      </c>
      <c r="BB88" s="183">
        <f t="shared" si="92"/>
        <v>0</v>
      </c>
      <c r="BC88" s="183">
        <f t="shared" si="92"/>
        <v>0</v>
      </c>
      <c r="BD88" s="183">
        <f t="shared" si="92"/>
        <v>0</v>
      </c>
      <c r="BE88" s="183">
        <f t="shared" si="92"/>
        <v>0</v>
      </c>
      <c r="BF88" s="183">
        <f t="shared" si="92"/>
        <v>0</v>
      </c>
      <c r="BG88" s="183">
        <f t="shared" si="92"/>
        <v>0</v>
      </c>
      <c r="BH88" s="183">
        <f t="shared" si="92"/>
        <v>0</v>
      </c>
      <c r="BI88" s="183">
        <f t="shared" si="92"/>
        <v>0</v>
      </c>
      <c r="BJ88" s="183">
        <f t="shared" si="92"/>
        <v>0</v>
      </c>
      <c r="BK88" s="183">
        <f t="shared" si="92"/>
        <v>0</v>
      </c>
      <c r="BL88" s="183">
        <f t="shared" si="92"/>
        <v>0</v>
      </c>
      <c r="BM88" s="183">
        <f t="shared" si="92"/>
        <v>0</v>
      </c>
      <c r="BN88" s="183">
        <f t="shared" si="92"/>
        <v>0</v>
      </c>
      <c r="BO88" s="183">
        <f t="shared" si="92"/>
        <v>0</v>
      </c>
      <c r="BP88" s="183">
        <f t="shared" si="92"/>
        <v>0</v>
      </c>
      <c r="BQ88" s="183">
        <f t="shared" si="92"/>
        <v>0</v>
      </c>
      <c r="BR88" s="183">
        <f t="shared" si="92"/>
        <v>0</v>
      </c>
      <c r="BS88" s="183">
        <f t="shared" si="92"/>
        <v>0</v>
      </c>
      <c r="BT88" s="183">
        <f t="shared" si="92"/>
        <v>0</v>
      </c>
      <c r="BU88" s="183">
        <f t="shared" si="92"/>
        <v>0</v>
      </c>
      <c r="BV88" s="183">
        <f t="shared" si="92"/>
        <v>0</v>
      </c>
      <c r="BW88" s="183">
        <f t="shared" ref="BW88:DY88" si="93">BW86*BW77</f>
        <v>0</v>
      </c>
      <c r="BX88" s="183">
        <f t="shared" si="93"/>
        <v>0</v>
      </c>
      <c r="BY88" s="183">
        <f t="shared" si="93"/>
        <v>0</v>
      </c>
      <c r="BZ88" s="183">
        <f t="shared" si="93"/>
        <v>0</v>
      </c>
      <c r="CA88" s="183">
        <f t="shared" si="93"/>
        <v>0</v>
      </c>
      <c r="CB88" s="183">
        <f t="shared" si="93"/>
        <v>0</v>
      </c>
      <c r="CC88" s="183">
        <f t="shared" si="93"/>
        <v>0</v>
      </c>
      <c r="CD88" s="183">
        <f t="shared" si="93"/>
        <v>0</v>
      </c>
      <c r="CE88" s="183">
        <f t="shared" si="93"/>
        <v>0</v>
      </c>
      <c r="CF88" s="183">
        <f t="shared" si="93"/>
        <v>0</v>
      </c>
      <c r="CG88" s="183">
        <f t="shared" si="93"/>
        <v>0</v>
      </c>
      <c r="CH88" s="183">
        <f t="shared" si="93"/>
        <v>0</v>
      </c>
      <c r="CI88" s="183">
        <f t="shared" si="93"/>
        <v>0</v>
      </c>
      <c r="CJ88" s="183">
        <f t="shared" si="93"/>
        <v>0</v>
      </c>
      <c r="CK88" s="183">
        <f t="shared" si="93"/>
        <v>0</v>
      </c>
      <c r="CL88" s="183">
        <f t="shared" si="93"/>
        <v>0</v>
      </c>
      <c r="CM88" s="183">
        <f t="shared" si="93"/>
        <v>0</v>
      </c>
      <c r="CN88" s="183">
        <f t="shared" si="93"/>
        <v>0</v>
      </c>
      <c r="CO88" s="183">
        <f t="shared" si="93"/>
        <v>0</v>
      </c>
      <c r="CP88" s="183">
        <f t="shared" si="93"/>
        <v>0</v>
      </c>
      <c r="CQ88" s="183">
        <f t="shared" si="93"/>
        <v>0</v>
      </c>
      <c r="CR88" s="183">
        <f t="shared" si="93"/>
        <v>0</v>
      </c>
      <c r="CS88" s="183">
        <f t="shared" si="93"/>
        <v>0</v>
      </c>
      <c r="CT88" s="183">
        <f t="shared" si="93"/>
        <v>0</v>
      </c>
      <c r="CU88" s="183">
        <f t="shared" si="93"/>
        <v>0</v>
      </c>
      <c r="CV88" s="183">
        <f t="shared" si="93"/>
        <v>0</v>
      </c>
      <c r="CW88" s="183">
        <f t="shared" si="93"/>
        <v>0</v>
      </c>
      <c r="CX88" s="183">
        <f t="shared" si="93"/>
        <v>0</v>
      </c>
      <c r="CY88" s="183">
        <f t="shared" si="93"/>
        <v>0</v>
      </c>
      <c r="CZ88" s="183">
        <f t="shared" si="93"/>
        <v>0</v>
      </c>
      <c r="DA88" s="183">
        <f t="shared" si="93"/>
        <v>0</v>
      </c>
      <c r="DB88" s="183">
        <f t="shared" si="93"/>
        <v>0</v>
      </c>
      <c r="DC88" s="183">
        <f t="shared" si="93"/>
        <v>0</v>
      </c>
      <c r="DD88" s="183">
        <f t="shared" si="93"/>
        <v>0</v>
      </c>
      <c r="DE88" s="183">
        <f t="shared" si="93"/>
        <v>0</v>
      </c>
      <c r="DF88" s="183">
        <f t="shared" si="93"/>
        <v>0</v>
      </c>
      <c r="DG88" s="183">
        <f t="shared" si="93"/>
        <v>0</v>
      </c>
      <c r="DH88" s="183">
        <f t="shared" si="93"/>
        <v>0</v>
      </c>
      <c r="DI88" s="183">
        <f t="shared" si="93"/>
        <v>0</v>
      </c>
      <c r="DJ88" s="183">
        <f t="shared" si="93"/>
        <v>0</v>
      </c>
      <c r="DK88" s="183">
        <f t="shared" si="93"/>
        <v>0</v>
      </c>
      <c r="DL88" s="183">
        <f t="shared" si="93"/>
        <v>0</v>
      </c>
      <c r="DM88" s="183">
        <f t="shared" si="93"/>
        <v>0</v>
      </c>
      <c r="DN88" s="183">
        <f t="shared" si="93"/>
        <v>0</v>
      </c>
      <c r="DO88" s="183">
        <f t="shared" si="93"/>
        <v>0</v>
      </c>
      <c r="DP88" s="183">
        <f t="shared" si="93"/>
        <v>0</v>
      </c>
      <c r="DQ88" s="183">
        <f t="shared" si="93"/>
        <v>0</v>
      </c>
      <c r="DR88" s="183">
        <f t="shared" si="93"/>
        <v>0</v>
      </c>
      <c r="DS88" s="183">
        <f t="shared" si="93"/>
        <v>0</v>
      </c>
      <c r="DT88" s="183">
        <f t="shared" si="93"/>
        <v>0</v>
      </c>
      <c r="DU88" s="183">
        <f t="shared" si="93"/>
        <v>0</v>
      </c>
      <c r="DV88" s="183">
        <f t="shared" si="93"/>
        <v>0</v>
      </c>
      <c r="DW88" s="183">
        <f t="shared" si="93"/>
        <v>0</v>
      </c>
      <c r="DX88" s="183">
        <f t="shared" si="93"/>
        <v>0</v>
      </c>
      <c r="DY88" s="183">
        <f t="shared" si="93"/>
        <v>0</v>
      </c>
    </row>
    <row r="90" spans="3:129">
      <c r="C90" s="146" t="s">
        <v>278</v>
      </c>
    </row>
    <row r="91" spans="3:129">
      <c r="C91" s="146" t="s">
        <v>279</v>
      </c>
      <c r="D91" s="8" t="s">
        <v>267</v>
      </c>
      <c r="E91" s="126">
        <f>Cons_Start</f>
        <v>41821</v>
      </c>
      <c r="J91" s="22">
        <f>IF($E91=J4,1,0)</f>
        <v>1</v>
      </c>
      <c r="K91" s="22">
        <f t="shared" ref="K91:BV91" si="94">IF($E91=K4,1,0)</f>
        <v>0</v>
      </c>
      <c r="L91" s="22">
        <f t="shared" si="94"/>
        <v>0</v>
      </c>
      <c r="M91" s="22">
        <f t="shared" si="94"/>
        <v>0</v>
      </c>
      <c r="N91" s="22">
        <f t="shared" si="94"/>
        <v>0</v>
      </c>
      <c r="O91" s="22">
        <f t="shared" si="94"/>
        <v>0</v>
      </c>
      <c r="P91" s="22">
        <f t="shared" si="94"/>
        <v>0</v>
      </c>
      <c r="Q91" s="22">
        <f t="shared" si="94"/>
        <v>0</v>
      </c>
      <c r="R91" s="22">
        <f t="shared" si="94"/>
        <v>0</v>
      </c>
      <c r="S91" s="22">
        <f t="shared" si="94"/>
        <v>0</v>
      </c>
      <c r="T91" s="22">
        <f t="shared" si="94"/>
        <v>0</v>
      </c>
      <c r="U91" s="22">
        <f t="shared" si="94"/>
        <v>0</v>
      </c>
      <c r="V91" s="22">
        <f t="shared" si="94"/>
        <v>0</v>
      </c>
      <c r="W91" s="22">
        <f t="shared" si="94"/>
        <v>0</v>
      </c>
      <c r="X91" s="22">
        <f t="shared" si="94"/>
        <v>0</v>
      </c>
      <c r="Y91" s="22">
        <f t="shared" si="94"/>
        <v>0</v>
      </c>
      <c r="Z91" s="22">
        <f t="shared" si="94"/>
        <v>0</v>
      </c>
      <c r="AA91" s="22">
        <f t="shared" si="94"/>
        <v>0</v>
      </c>
      <c r="AB91" s="22">
        <f t="shared" si="94"/>
        <v>0</v>
      </c>
      <c r="AC91" s="22">
        <f t="shared" si="94"/>
        <v>0</v>
      </c>
      <c r="AD91" s="22">
        <f t="shared" si="94"/>
        <v>0</v>
      </c>
      <c r="AE91" s="22">
        <f t="shared" si="94"/>
        <v>0</v>
      </c>
      <c r="AF91" s="22">
        <f t="shared" si="94"/>
        <v>0</v>
      </c>
      <c r="AG91" s="22">
        <f t="shared" si="94"/>
        <v>0</v>
      </c>
      <c r="AH91" s="22">
        <f t="shared" si="94"/>
        <v>0</v>
      </c>
      <c r="AI91" s="22">
        <f t="shared" si="94"/>
        <v>0</v>
      </c>
      <c r="AJ91" s="22">
        <f t="shared" si="94"/>
        <v>0</v>
      </c>
      <c r="AK91" s="22">
        <f t="shared" si="94"/>
        <v>0</v>
      </c>
      <c r="AL91" s="22">
        <f t="shared" si="94"/>
        <v>0</v>
      </c>
      <c r="AM91" s="22">
        <f t="shared" si="94"/>
        <v>0</v>
      </c>
      <c r="AN91" s="22">
        <f t="shared" si="94"/>
        <v>0</v>
      </c>
      <c r="AO91" s="22">
        <f t="shared" si="94"/>
        <v>0</v>
      </c>
      <c r="AP91" s="22">
        <f t="shared" si="94"/>
        <v>0</v>
      </c>
      <c r="AQ91" s="22">
        <f t="shared" si="94"/>
        <v>0</v>
      </c>
      <c r="AR91" s="22">
        <f t="shared" si="94"/>
        <v>0</v>
      </c>
      <c r="AS91" s="22">
        <f t="shared" si="94"/>
        <v>0</v>
      </c>
      <c r="AT91" s="22">
        <f t="shared" si="94"/>
        <v>0</v>
      </c>
      <c r="AU91" s="22">
        <f t="shared" si="94"/>
        <v>0</v>
      </c>
      <c r="AV91" s="22">
        <f t="shared" si="94"/>
        <v>0</v>
      </c>
      <c r="AW91" s="22">
        <f t="shared" si="94"/>
        <v>0</v>
      </c>
      <c r="AX91" s="22">
        <f t="shared" si="94"/>
        <v>0</v>
      </c>
      <c r="AY91" s="22">
        <f t="shared" si="94"/>
        <v>0</v>
      </c>
      <c r="AZ91" s="22">
        <f t="shared" si="94"/>
        <v>0</v>
      </c>
      <c r="BA91" s="22">
        <f t="shared" si="94"/>
        <v>0</v>
      </c>
      <c r="BB91" s="22">
        <f t="shared" si="94"/>
        <v>0</v>
      </c>
      <c r="BC91" s="22">
        <f t="shared" si="94"/>
        <v>0</v>
      </c>
      <c r="BD91" s="22">
        <f t="shared" si="94"/>
        <v>0</v>
      </c>
      <c r="BE91" s="22">
        <f t="shared" si="94"/>
        <v>0</v>
      </c>
      <c r="BF91" s="22">
        <f t="shared" si="94"/>
        <v>0</v>
      </c>
      <c r="BG91" s="22">
        <f t="shared" si="94"/>
        <v>0</v>
      </c>
      <c r="BH91" s="22">
        <f t="shared" si="94"/>
        <v>0</v>
      </c>
      <c r="BI91" s="22">
        <f t="shared" si="94"/>
        <v>0</v>
      </c>
      <c r="BJ91" s="22">
        <f t="shared" si="94"/>
        <v>0</v>
      </c>
      <c r="BK91" s="22">
        <f t="shared" si="94"/>
        <v>0</v>
      </c>
      <c r="BL91" s="22">
        <f t="shared" si="94"/>
        <v>0</v>
      </c>
      <c r="BM91" s="22">
        <f t="shared" si="94"/>
        <v>0</v>
      </c>
      <c r="BN91" s="22">
        <f t="shared" si="94"/>
        <v>0</v>
      </c>
      <c r="BO91" s="22">
        <f t="shared" si="94"/>
        <v>0</v>
      </c>
      <c r="BP91" s="22">
        <f t="shared" si="94"/>
        <v>0</v>
      </c>
      <c r="BQ91" s="22">
        <f t="shared" si="94"/>
        <v>0</v>
      </c>
      <c r="BR91" s="22">
        <f t="shared" si="94"/>
        <v>0</v>
      </c>
      <c r="BS91" s="22">
        <f t="shared" si="94"/>
        <v>0</v>
      </c>
      <c r="BT91" s="22">
        <f t="shared" si="94"/>
        <v>0</v>
      </c>
      <c r="BU91" s="22">
        <f t="shared" si="94"/>
        <v>0</v>
      </c>
      <c r="BV91" s="22">
        <f t="shared" si="94"/>
        <v>0</v>
      </c>
      <c r="BW91" s="22">
        <f t="shared" ref="BW91:DY91" si="95">IF($E91=BW4,1,0)</f>
        <v>0</v>
      </c>
      <c r="BX91" s="22">
        <f t="shared" si="95"/>
        <v>0</v>
      </c>
      <c r="BY91" s="22">
        <f t="shared" si="95"/>
        <v>0</v>
      </c>
      <c r="BZ91" s="22">
        <f t="shared" si="95"/>
        <v>0</v>
      </c>
      <c r="CA91" s="22">
        <f t="shared" si="95"/>
        <v>0</v>
      </c>
      <c r="CB91" s="22">
        <f t="shared" si="95"/>
        <v>0</v>
      </c>
      <c r="CC91" s="22">
        <f t="shared" si="95"/>
        <v>0</v>
      </c>
      <c r="CD91" s="22">
        <f t="shared" si="95"/>
        <v>0</v>
      </c>
      <c r="CE91" s="22">
        <f t="shared" si="95"/>
        <v>0</v>
      </c>
      <c r="CF91" s="22">
        <f t="shared" si="95"/>
        <v>0</v>
      </c>
      <c r="CG91" s="22">
        <f t="shared" si="95"/>
        <v>0</v>
      </c>
      <c r="CH91" s="22">
        <f t="shared" si="95"/>
        <v>0</v>
      </c>
      <c r="CI91" s="22">
        <f t="shared" si="95"/>
        <v>0</v>
      </c>
      <c r="CJ91" s="22">
        <f t="shared" si="95"/>
        <v>0</v>
      </c>
      <c r="CK91" s="22">
        <f t="shared" si="95"/>
        <v>0</v>
      </c>
      <c r="CL91" s="22">
        <f t="shared" si="95"/>
        <v>0</v>
      </c>
      <c r="CM91" s="22">
        <f t="shared" si="95"/>
        <v>0</v>
      </c>
      <c r="CN91" s="22">
        <f t="shared" si="95"/>
        <v>0</v>
      </c>
      <c r="CO91" s="22">
        <f t="shared" si="95"/>
        <v>0</v>
      </c>
      <c r="CP91" s="22">
        <f t="shared" si="95"/>
        <v>0</v>
      </c>
      <c r="CQ91" s="22">
        <f t="shared" si="95"/>
        <v>0</v>
      </c>
      <c r="CR91" s="22">
        <f t="shared" si="95"/>
        <v>0</v>
      </c>
      <c r="CS91" s="22">
        <f t="shared" si="95"/>
        <v>0</v>
      </c>
      <c r="CT91" s="22">
        <f t="shared" si="95"/>
        <v>0</v>
      </c>
      <c r="CU91" s="22">
        <f t="shared" si="95"/>
        <v>0</v>
      </c>
      <c r="CV91" s="22">
        <f t="shared" si="95"/>
        <v>0</v>
      </c>
      <c r="CW91" s="22">
        <f t="shared" si="95"/>
        <v>0</v>
      </c>
      <c r="CX91" s="22">
        <f t="shared" si="95"/>
        <v>0</v>
      </c>
      <c r="CY91" s="22">
        <f t="shared" si="95"/>
        <v>0</v>
      </c>
      <c r="CZ91" s="22">
        <f t="shared" si="95"/>
        <v>0</v>
      </c>
      <c r="DA91" s="22">
        <f t="shared" si="95"/>
        <v>0</v>
      </c>
      <c r="DB91" s="22">
        <f t="shared" si="95"/>
        <v>0</v>
      </c>
      <c r="DC91" s="22">
        <f t="shared" si="95"/>
        <v>0</v>
      </c>
      <c r="DD91" s="22">
        <f t="shared" si="95"/>
        <v>0</v>
      </c>
      <c r="DE91" s="22">
        <f t="shared" si="95"/>
        <v>0</v>
      </c>
      <c r="DF91" s="22">
        <f t="shared" si="95"/>
        <v>0</v>
      </c>
      <c r="DG91" s="22">
        <f t="shared" si="95"/>
        <v>0</v>
      </c>
      <c r="DH91" s="22">
        <f t="shared" si="95"/>
        <v>0</v>
      </c>
      <c r="DI91" s="22">
        <f t="shared" si="95"/>
        <v>0</v>
      </c>
      <c r="DJ91" s="22">
        <f t="shared" si="95"/>
        <v>0</v>
      </c>
      <c r="DK91" s="22">
        <f t="shared" si="95"/>
        <v>0</v>
      </c>
      <c r="DL91" s="22">
        <f t="shared" si="95"/>
        <v>0</v>
      </c>
      <c r="DM91" s="22">
        <f t="shared" si="95"/>
        <v>0</v>
      </c>
      <c r="DN91" s="22">
        <f t="shared" si="95"/>
        <v>0</v>
      </c>
      <c r="DO91" s="22">
        <f t="shared" si="95"/>
        <v>0</v>
      </c>
      <c r="DP91" s="22">
        <f t="shared" si="95"/>
        <v>0</v>
      </c>
      <c r="DQ91" s="22">
        <f t="shared" si="95"/>
        <v>0</v>
      </c>
      <c r="DR91" s="22">
        <f t="shared" si="95"/>
        <v>0</v>
      </c>
      <c r="DS91" s="22">
        <f t="shared" si="95"/>
        <v>0</v>
      </c>
      <c r="DT91" s="22">
        <f t="shared" si="95"/>
        <v>0</v>
      </c>
      <c r="DU91" s="22">
        <f t="shared" si="95"/>
        <v>0</v>
      </c>
      <c r="DV91" s="22">
        <f t="shared" si="95"/>
        <v>0</v>
      </c>
      <c r="DW91" s="22">
        <f t="shared" si="95"/>
        <v>0</v>
      </c>
      <c r="DX91" s="22">
        <f t="shared" si="95"/>
        <v>0</v>
      </c>
      <c r="DY91" s="22">
        <f t="shared" si="95"/>
        <v>0</v>
      </c>
    </row>
    <row r="93" spans="3:129">
      <c r="C93" s="42" t="s">
        <v>247</v>
      </c>
      <c r="D93" s="133" t="s">
        <v>237</v>
      </c>
      <c r="E93" s="184">
        <f>Inputs!F115</f>
        <v>64</v>
      </c>
      <c r="I93" s="192">
        <f t="shared" ref="I93" si="96">SUM(J93:DY93)</f>
        <v>64</v>
      </c>
      <c r="J93" s="183">
        <f>$E93*J91</f>
        <v>64</v>
      </c>
      <c r="K93" s="183">
        <f t="shared" ref="K93:BV93" si="97">$E93*K91</f>
        <v>0</v>
      </c>
      <c r="L93" s="183">
        <f t="shared" si="97"/>
        <v>0</v>
      </c>
      <c r="M93" s="183">
        <f t="shared" si="97"/>
        <v>0</v>
      </c>
      <c r="N93" s="183">
        <f t="shared" si="97"/>
        <v>0</v>
      </c>
      <c r="O93" s="183">
        <f t="shared" si="97"/>
        <v>0</v>
      </c>
      <c r="P93" s="183">
        <f t="shared" si="97"/>
        <v>0</v>
      </c>
      <c r="Q93" s="183">
        <f t="shared" si="97"/>
        <v>0</v>
      </c>
      <c r="R93" s="183">
        <f t="shared" si="97"/>
        <v>0</v>
      </c>
      <c r="S93" s="183">
        <f t="shared" si="97"/>
        <v>0</v>
      </c>
      <c r="T93" s="183">
        <f t="shared" si="97"/>
        <v>0</v>
      </c>
      <c r="U93" s="183">
        <f t="shared" si="97"/>
        <v>0</v>
      </c>
      <c r="V93" s="183">
        <f t="shared" si="97"/>
        <v>0</v>
      </c>
      <c r="W93" s="183">
        <f t="shared" si="97"/>
        <v>0</v>
      </c>
      <c r="X93" s="183">
        <f t="shared" si="97"/>
        <v>0</v>
      </c>
      <c r="Y93" s="183">
        <f t="shared" si="97"/>
        <v>0</v>
      </c>
      <c r="Z93" s="183">
        <f t="shared" si="97"/>
        <v>0</v>
      </c>
      <c r="AA93" s="183">
        <f t="shared" si="97"/>
        <v>0</v>
      </c>
      <c r="AB93" s="183">
        <f t="shared" si="97"/>
        <v>0</v>
      </c>
      <c r="AC93" s="183">
        <f t="shared" si="97"/>
        <v>0</v>
      </c>
      <c r="AD93" s="183">
        <f t="shared" si="97"/>
        <v>0</v>
      </c>
      <c r="AE93" s="183">
        <f t="shared" si="97"/>
        <v>0</v>
      </c>
      <c r="AF93" s="183">
        <f t="shared" si="97"/>
        <v>0</v>
      </c>
      <c r="AG93" s="183">
        <f t="shared" si="97"/>
        <v>0</v>
      </c>
      <c r="AH93" s="183">
        <f t="shared" si="97"/>
        <v>0</v>
      </c>
      <c r="AI93" s="183">
        <f t="shared" si="97"/>
        <v>0</v>
      </c>
      <c r="AJ93" s="183">
        <f t="shared" si="97"/>
        <v>0</v>
      </c>
      <c r="AK93" s="183">
        <f t="shared" si="97"/>
        <v>0</v>
      </c>
      <c r="AL93" s="183">
        <f t="shared" si="97"/>
        <v>0</v>
      </c>
      <c r="AM93" s="183">
        <f t="shared" si="97"/>
        <v>0</v>
      </c>
      <c r="AN93" s="183">
        <f t="shared" si="97"/>
        <v>0</v>
      </c>
      <c r="AO93" s="183">
        <f t="shared" si="97"/>
        <v>0</v>
      </c>
      <c r="AP93" s="183">
        <f t="shared" si="97"/>
        <v>0</v>
      </c>
      <c r="AQ93" s="183">
        <f t="shared" si="97"/>
        <v>0</v>
      </c>
      <c r="AR93" s="183">
        <f t="shared" si="97"/>
        <v>0</v>
      </c>
      <c r="AS93" s="183">
        <f t="shared" si="97"/>
        <v>0</v>
      </c>
      <c r="AT93" s="183">
        <f t="shared" si="97"/>
        <v>0</v>
      </c>
      <c r="AU93" s="183">
        <f t="shared" si="97"/>
        <v>0</v>
      </c>
      <c r="AV93" s="183">
        <f t="shared" si="97"/>
        <v>0</v>
      </c>
      <c r="AW93" s="183">
        <f t="shared" si="97"/>
        <v>0</v>
      </c>
      <c r="AX93" s="183">
        <f t="shared" si="97"/>
        <v>0</v>
      </c>
      <c r="AY93" s="183">
        <f t="shared" si="97"/>
        <v>0</v>
      </c>
      <c r="AZ93" s="183">
        <f t="shared" si="97"/>
        <v>0</v>
      </c>
      <c r="BA93" s="183">
        <f t="shared" si="97"/>
        <v>0</v>
      </c>
      <c r="BB93" s="183">
        <f t="shared" si="97"/>
        <v>0</v>
      </c>
      <c r="BC93" s="183">
        <f t="shared" si="97"/>
        <v>0</v>
      </c>
      <c r="BD93" s="183">
        <f t="shared" si="97"/>
        <v>0</v>
      </c>
      <c r="BE93" s="183">
        <f t="shared" si="97"/>
        <v>0</v>
      </c>
      <c r="BF93" s="183">
        <f t="shared" si="97"/>
        <v>0</v>
      </c>
      <c r="BG93" s="183">
        <f t="shared" si="97"/>
        <v>0</v>
      </c>
      <c r="BH93" s="183">
        <f t="shared" si="97"/>
        <v>0</v>
      </c>
      <c r="BI93" s="183">
        <f t="shared" si="97"/>
        <v>0</v>
      </c>
      <c r="BJ93" s="183">
        <f t="shared" si="97"/>
        <v>0</v>
      </c>
      <c r="BK93" s="183">
        <f t="shared" si="97"/>
        <v>0</v>
      </c>
      <c r="BL93" s="183">
        <f t="shared" si="97"/>
        <v>0</v>
      </c>
      <c r="BM93" s="183">
        <f t="shared" si="97"/>
        <v>0</v>
      </c>
      <c r="BN93" s="183">
        <f t="shared" si="97"/>
        <v>0</v>
      </c>
      <c r="BO93" s="183">
        <f t="shared" si="97"/>
        <v>0</v>
      </c>
      <c r="BP93" s="183">
        <f t="shared" si="97"/>
        <v>0</v>
      </c>
      <c r="BQ93" s="183">
        <f t="shared" si="97"/>
        <v>0</v>
      </c>
      <c r="BR93" s="183">
        <f t="shared" si="97"/>
        <v>0</v>
      </c>
      <c r="BS93" s="183">
        <f t="shared" si="97"/>
        <v>0</v>
      </c>
      <c r="BT93" s="183">
        <f t="shared" si="97"/>
        <v>0</v>
      </c>
      <c r="BU93" s="183">
        <f t="shared" si="97"/>
        <v>0</v>
      </c>
      <c r="BV93" s="183">
        <f t="shared" si="97"/>
        <v>0</v>
      </c>
      <c r="BW93" s="183">
        <f t="shared" ref="BW93:DY93" si="98">$E93*BW91</f>
        <v>0</v>
      </c>
      <c r="BX93" s="183">
        <f t="shared" si="98"/>
        <v>0</v>
      </c>
      <c r="BY93" s="183">
        <f t="shared" si="98"/>
        <v>0</v>
      </c>
      <c r="BZ93" s="183">
        <f t="shared" si="98"/>
        <v>0</v>
      </c>
      <c r="CA93" s="183">
        <f t="shared" si="98"/>
        <v>0</v>
      </c>
      <c r="CB93" s="183">
        <f t="shared" si="98"/>
        <v>0</v>
      </c>
      <c r="CC93" s="183">
        <f t="shared" si="98"/>
        <v>0</v>
      </c>
      <c r="CD93" s="183">
        <f t="shared" si="98"/>
        <v>0</v>
      </c>
      <c r="CE93" s="183">
        <f t="shared" si="98"/>
        <v>0</v>
      </c>
      <c r="CF93" s="183">
        <f t="shared" si="98"/>
        <v>0</v>
      </c>
      <c r="CG93" s="183">
        <f t="shared" si="98"/>
        <v>0</v>
      </c>
      <c r="CH93" s="183">
        <f t="shared" si="98"/>
        <v>0</v>
      </c>
      <c r="CI93" s="183">
        <f t="shared" si="98"/>
        <v>0</v>
      </c>
      <c r="CJ93" s="183">
        <f t="shared" si="98"/>
        <v>0</v>
      </c>
      <c r="CK93" s="183">
        <f t="shared" si="98"/>
        <v>0</v>
      </c>
      <c r="CL93" s="183">
        <f t="shared" si="98"/>
        <v>0</v>
      </c>
      <c r="CM93" s="183">
        <f t="shared" si="98"/>
        <v>0</v>
      </c>
      <c r="CN93" s="183">
        <f t="shared" si="98"/>
        <v>0</v>
      </c>
      <c r="CO93" s="183">
        <f t="shared" si="98"/>
        <v>0</v>
      </c>
      <c r="CP93" s="183">
        <f t="shared" si="98"/>
        <v>0</v>
      </c>
      <c r="CQ93" s="183">
        <f t="shared" si="98"/>
        <v>0</v>
      </c>
      <c r="CR93" s="183">
        <f t="shared" si="98"/>
        <v>0</v>
      </c>
      <c r="CS93" s="183">
        <f t="shared" si="98"/>
        <v>0</v>
      </c>
      <c r="CT93" s="183">
        <f t="shared" si="98"/>
        <v>0</v>
      </c>
      <c r="CU93" s="183">
        <f t="shared" si="98"/>
        <v>0</v>
      </c>
      <c r="CV93" s="183">
        <f t="shared" si="98"/>
        <v>0</v>
      </c>
      <c r="CW93" s="183">
        <f t="shared" si="98"/>
        <v>0</v>
      </c>
      <c r="CX93" s="183">
        <f t="shared" si="98"/>
        <v>0</v>
      </c>
      <c r="CY93" s="183">
        <f t="shared" si="98"/>
        <v>0</v>
      </c>
      <c r="CZ93" s="183">
        <f t="shared" si="98"/>
        <v>0</v>
      </c>
      <c r="DA93" s="183">
        <f t="shared" si="98"/>
        <v>0</v>
      </c>
      <c r="DB93" s="183">
        <f t="shared" si="98"/>
        <v>0</v>
      </c>
      <c r="DC93" s="183">
        <f t="shared" si="98"/>
        <v>0</v>
      </c>
      <c r="DD93" s="183">
        <f t="shared" si="98"/>
        <v>0</v>
      </c>
      <c r="DE93" s="183">
        <f t="shared" si="98"/>
        <v>0</v>
      </c>
      <c r="DF93" s="183">
        <f t="shared" si="98"/>
        <v>0</v>
      </c>
      <c r="DG93" s="183">
        <f t="shared" si="98"/>
        <v>0</v>
      </c>
      <c r="DH93" s="183">
        <f t="shared" si="98"/>
        <v>0</v>
      </c>
      <c r="DI93" s="183">
        <f t="shared" si="98"/>
        <v>0</v>
      </c>
      <c r="DJ93" s="183">
        <f t="shared" si="98"/>
        <v>0</v>
      </c>
      <c r="DK93" s="183">
        <f t="shared" si="98"/>
        <v>0</v>
      </c>
      <c r="DL93" s="183">
        <f t="shared" si="98"/>
        <v>0</v>
      </c>
      <c r="DM93" s="183">
        <f t="shared" si="98"/>
        <v>0</v>
      </c>
      <c r="DN93" s="183">
        <f t="shared" si="98"/>
        <v>0</v>
      </c>
      <c r="DO93" s="183">
        <f t="shared" si="98"/>
        <v>0</v>
      </c>
      <c r="DP93" s="183">
        <f t="shared" si="98"/>
        <v>0</v>
      </c>
      <c r="DQ93" s="183">
        <f t="shared" si="98"/>
        <v>0</v>
      </c>
      <c r="DR93" s="183">
        <f t="shared" si="98"/>
        <v>0</v>
      </c>
      <c r="DS93" s="183">
        <f t="shared" si="98"/>
        <v>0</v>
      </c>
      <c r="DT93" s="183">
        <f t="shared" si="98"/>
        <v>0</v>
      </c>
      <c r="DU93" s="183">
        <f t="shared" si="98"/>
        <v>0</v>
      </c>
      <c r="DV93" s="183">
        <f t="shared" si="98"/>
        <v>0</v>
      </c>
      <c r="DW93" s="183">
        <f t="shared" si="98"/>
        <v>0</v>
      </c>
      <c r="DX93" s="183">
        <f t="shared" si="98"/>
        <v>0</v>
      </c>
      <c r="DY93" s="183">
        <f t="shared" si="98"/>
        <v>0</v>
      </c>
    </row>
    <row r="95" spans="3:129">
      <c r="C95" s="146" t="s">
        <v>280</v>
      </c>
      <c r="D95" s="8" t="s">
        <v>276</v>
      </c>
      <c r="E95" s="185">
        <f>Inputs!F116</f>
        <v>7.4999999999999997E-3</v>
      </c>
      <c r="F95" s="8" t="s">
        <v>281</v>
      </c>
      <c r="J95" s="182">
        <f t="shared" ref="J95:AO95" si="99">((1+$E$95)^(J10/Tage_Jahr)-1)*J6</f>
        <v>6.348108866498503E-4</v>
      </c>
      <c r="K95" s="182">
        <f t="shared" si="99"/>
        <v>6.348108866498503E-4</v>
      </c>
      <c r="L95" s="182">
        <f t="shared" si="99"/>
        <v>6.1432682739992472E-4</v>
      </c>
      <c r="M95" s="182">
        <f t="shared" si="99"/>
        <v>6.348108866498503E-4</v>
      </c>
      <c r="N95" s="182">
        <f t="shared" si="99"/>
        <v>6.1432682739992472E-4</v>
      </c>
      <c r="O95" s="182">
        <f t="shared" si="99"/>
        <v>6.348108866498503E-4</v>
      </c>
      <c r="P95" s="182">
        <f t="shared" si="99"/>
        <v>0</v>
      </c>
      <c r="Q95" s="182">
        <f t="shared" si="99"/>
        <v>0</v>
      </c>
      <c r="R95" s="182">
        <f t="shared" si="99"/>
        <v>0</v>
      </c>
      <c r="S95" s="182">
        <f t="shared" si="99"/>
        <v>0</v>
      </c>
      <c r="T95" s="182">
        <f t="shared" si="99"/>
        <v>0</v>
      </c>
      <c r="U95" s="182">
        <f t="shared" si="99"/>
        <v>0</v>
      </c>
      <c r="V95" s="182">
        <f t="shared" si="99"/>
        <v>0</v>
      </c>
      <c r="W95" s="182">
        <f t="shared" si="99"/>
        <v>0</v>
      </c>
      <c r="X95" s="182">
        <f t="shared" si="99"/>
        <v>0</v>
      </c>
      <c r="Y95" s="182">
        <f t="shared" si="99"/>
        <v>0</v>
      </c>
      <c r="Z95" s="182">
        <f t="shared" si="99"/>
        <v>0</v>
      </c>
      <c r="AA95" s="182">
        <f t="shared" si="99"/>
        <v>0</v>
      </c>
      <c r="AB95" s="182">
        <f t="shared" si="99"/>
        <v>0</v>
      </c>
      <c r="AC95" s="182">
        <f t="shared" si="99"/>
        <v>0</v>
      </c>
      <c r="AD95" s="182">
        <f t="shared" si="99"/>
        <v>0</v>
      </c>
      <c r="AE95" s="182">
        <f t="shared" si="99"/>
        <v>0</v>
      </c>
      <c r="AF95" s="182">
        <f t="shared" si="99"/>
        <v>0</v>
      </c>
      <c r="AG95" s="182">
        <f t="shared" si="99"/>
        <v>0</v>
      </c>
      <c r="AH95" s="182">
        <f t="shared" si="99"/>
        <v>0</v>
      </c>
      <c r="AI95" s="182">
        <f t="shared" si="99"/>
        <v>0</v>
      </c>
      <c r="AJ95" s="182">
        <f t="shared" si="99"/>
        <v>0</v>
      </c>
      <c r="AK95" s="182">
        <f t="shared" si="99"/>
        <v>0</v>
      </c>
      <c r="AL95" s="182">
        <f t="shared" si="99"/>
        <v>0</v>
      </c>
      <c r="AM95" s="182">
        <f t="shared" si="99"/>
        <v>0</v>
      </c>
      <c r="AN95" s="182">
        <f t="shared" si="99"/>
        <v>0</v>
      </c>
      <c r="AO95" s="182">
        <f t="shared" si="99"/>
        <v>0</v>
      </c>
      <c r="AP95" s="182">
        <f t="shared" ref="AP95:BU95" si="100">((1+$E$95)^(AP10/Tage_Jahr)-1)*AP6</f>
        <v>0</v>
      </c>
      <c r="AQ95" s="182">
        <f t="shared" si="100"/>
        <v>0</v>
      </c>
      <c r="AR95" s="182">
        <f t="shared" si="100"/>
        <v>0</v>
      </c>
      <c r="AS95" s="182">
        <f t="shared" si="100"/>
        <v>0</v>
      </c>
      <c r="AT95" s="182">
        <f t="shared" si="100"/>
        <v>0</v>
      </c>
      <c r="AU95" s="182">
        <f t="shared" si="100"/>
        <v>0</v>
      </c>
      <c r="AV95" s="182">
        <f t="shared" si="100"/>
        <v>0</v>
      </c>
      <c r="AW95" s="182">
        <f t="shared" si="100"/>
        <v>0</v>
      </c>
      <c r="AX95" s="182">
        <f t="shared" si="100"/>
        <v>0</v>
      </c>
      <c r="AY95" s="182">
        <f t="shared" si="100"/>
        <v>0</v>
      </c>
      <c r="AZ95" s="182">
        <f t="shared" si="100"/>
        <v>0</v>
      </c>
      <c r="BA95" s="182">
        <f t="shared" si="100"/>
        <v>0</v>
      </c>
      <c r="BB95" s="182">
        <f t="shared" si="100"/>
        <v>0</v>
      </c>
      <c r="BC95" s="182">
        <f t="shared" si="100"/>
        <v>0</v>
      </c>
      <c r="BD95" s="182">
        <f t="shared" si="100"/>
        <v>0</v>
      </c>
      <c r="BE95" s="182">
        <f t="shared" si="100"/>
        <v>0</v>
      </c>
      <c r="BF95" s="182">
        <f t="shared" si="100"/>
        <v>0</v>
      </c>
      <c r="BG95" s="182">
        <f t="shared" si="100"/>
        <v>0</v>
      </c>
      <c r="BH95" s="182">
        <f t="shared" si="100"/>
        <v>0</v>
      </c>
      <c r="BI95" s="182">
        <f t="shared" si="100"/>
        <v>0</v>
      </c>
      <c r="BJ95" s="182">
        <f t="shared" si="100"/>
        <v>0</v>
      </c>
      <c r="BK95" s="182">
        <f t="shared" si="100"/>
        <v>0</v>
      </c>
      <c r="BL95" s="182">
        <f t="shared" si="100"/>
        <v>0</v>
      </c>
      <c r="BM95" s="182">
        <f t="shared" si="100"/>
        <v>0</v>
      </c>
      <c r="BN95" s="182">
        <f t="shared" si="100"/>
        <v>0</v>
      </c>
      <c r="BO95" s="182">
        <f t="shared" si="100"/>
        <v>0</v>
      </c>
      <c r="BP95" s="182">
        <f t="shared" si="100"/>
        <v>0</v>
      </c>
      <c r="BQ95" s="182">
        <f t="shared" si="100"/>
        <v>0</v>
      </c>
      <c r="BR95" s="182">
        <f t="shared" si="100"/>
        <v>0</v>
      </c>
      <c r="BS95" s="182">
        <f t="shared" si="100"/>
        <v>0</v>
      </c>
      <c r="BT95" s="182">
        <f t="shared" si="100"/>
        <v>0</v>
      </c>
      <c r="BU95" s="182">
        <f t="shared" si="100"/>
        <v>0</v>
      </c>
      <c r="BV95" s="182">
        <f t="shared" ref="BV95:DA95" si="101">((1+$E$95)^(BV10/Tage_Jahr)-1)*BV6</f>
        <v>0</v>
      </c>
      <c r="BW95" s="182">
        <f t="shared" si="101"/>
        <v>0</v>
      </c>
      <c r="BX95" s="182">
        <f t="shared" si="101"/>
        <v>0</v>
      </c>
      <c r="BY95" s="182">
        <f t="shared" si="101"/>
        <v>0</v>
      </c>
      <c r="BZ95" s="182">
        <f t="shared" si="101"/>
        <v>0</v>
      </c>
      <c r="CA95" s="182">
        <f t="shared" si="101"/>
        <v>0</v>
      </c>
      <c r="CB95" s="182">
        <f t="shared" si="101"/>
        <v>0</v>
      </c>
      <c r="CC95" s="182">
        <f t="shared" si="101"/>
        <v>0</v>
      </c>
      <c r="CD95" s="182">
        <f t="shared" si="101"/>
        <v>0</v>
      </c>
      <c r="CE95" s="182">
        <f t="shared" si="101"/>
        <v>0</v>
      </c>
      <c r="CF95" s="182">
        <f t="shared" si="101"/>
        <v>0</v>
      </c>
      <c r="CG95" s="182">
        <f t="shared" si="101"/>
        <v>0</v>
      </c>
      <c r="CH95" s="182">
        <f t="shared" si="101"/>
        <v>0</v>
      </c>
      <c r="CI95" s="182">
        <f t="shared" si="101"/>
        <v>0</v>
      </c>
      <c r="CJ95" s="182">
        <f t="shared" si="101"/>
        <v>0</v>
      </c>
      <c r="CK95" s="182">
        <f t="shared" si="101"/>
        <v>0</v>
      </c>
      <c r="CL95" s="182">
        <f t="shared" si="101"/>
        <v>0</v>
      </c>
      <c r="CM95" s="182">
        <f t="shared" si="101"/>
        <v>0</v>
      </c>
      <c r="CN95" s="182">
        <f t="shared" si="101"/>
        <v>0</v>
      </c>
      <c r="CO95" s="182">
        <f t="shared" si="101"/>
        <v>0</v>
      </c>
      <c r="CP95" s="182">
        <f t="shared" si="101"/>
        <v>0</v>
      </c>
      <c r="CQ95" s="182">
        <f t="shared" si="101"/>
        <v>0</v>
      </c>
      <c r="CR95" s="182">
        <f t="shared" si="101"/>
        <v>0</v>
      </c>
      <c r="CS95" s="182">
        <f t="shared" si="101"/>
        <v>0</v>
      </c>
      <c r="CT95" s="182">
        <f t="shared" si="101"/>
        <v>0</v>
      </c>
      <c r="CU95" s="182">
        <f t="shared" si="101"/>
        <v>0</v>
      </c>
      <c r="CV95" s="182">
        <f t="shared" si="101"/>
        <v>0</v>
      </c>
      <c r="CW95" s="182">
        <f t="shared" si="101"/>
        <v>0</v>
      </c>
      <c r="CX95" s="182">
        <f t="shared" si="101"/>
        <v>0</v>
      </c>
      <c r="CY95" s="182">
        <f t="shared" si="101"/>
        <v>0</v>
      </c>
      <c r="CZ95" s="182">
        <f t="shared" si="101"/>
        <v>0</v>
      </c>
      <c r="DA95" s="182">
        <f t="shared" si="101"/>
        <v>0</v>
      </c>
      <c r="DB95" s="182">
        <f t="shared" ref="DB95:DY95" si="102">((1+$E$95)^(DB10/Tage_Jahr)-1)*DB6</f>
        <v>0</v>
      </c>
      <c r="DC95" s="182">
        <f t="shared" si="102"/>
        <v>0</v>
      </c>
      <c r="DD95" s="182">
        <f t="shared" si="102"/>
        <v>0</v>
      </c>
      <c r="DE95" s="182">
        <f t="shared" si="102"/>
        <v>0</v>
      </c>
      <c r="DF95" s="182">
        <f t="shared" si="102"/>
        <v>0</v>
      </c>
      <c r="DG95" s="182">
        <f t="shared" si="102"/>
        <v>0</v>
      </c>
      <c r="DH95" s="182">
        <f t="shared" si="102"/>
        <v>0</v>
      </c>
      <c r="DI95" s="182">
        <f t="shared" si="102"/>
        <v>0</v>
      </c>
      <c r="DJ95" s="182">
        <f t="shared" si="102"/>
        <v>0</v>
      </c>
      <c r="DK95" s="182">
        <f t="shared" si="102"/>
        <v>0</v>
      </c>
      <c r="DL95" s="182">
        <f t="shared" si="102"/>
        <v>0</v>
      </c>
      <c r="DM95" s="182">
        <f t="shared" si="102"/>
        <v>0</v>
      </c>
      <c r="DN95" s="182">
        <f t="shared" si="102"/>
        <v>0</v>
      </c>
      <c r="DO95" s="182">
        <f t="shared" si="102"/>
        <v>0</v>
      </c>
      <c r="DP95" s="182">
        <f t="shared" si="102"/>
        <v>0</v>
      </c>
      <c r="DQ95" s="182">
        <f t="shared" si="102"/>
        <v>0</v>
      </c>
      <c r="DR95" s="182">
        <f t="shared" si="102"/>
        <v>0</v>
      </c>
      <c r="DS95" s="182">
        <f t="shared" si="102"/>
        <v>0</v>
      </c>
      <c r="DT95" s="182">
        <f t="shared" si="102"/>
        <v>0</v>
      </c>
      <c r="DU95" s="182">
        <f t="shared" si="102"/>
        <v>0</v>
      </c>
      <c r="DV95" s="182">
        <f t="shared" si="102"/>
        <v>0</v>
      </c>
      <c r="DW95" s="182">
        <f t="shared" si="102"/>
        <v>0</v>
      </c>
      <c r="DX95" s="182">
        <f t="shared" si="102"/>
        <v>0</v>
      </c>
      <c r="DY95" s="182">
        <f t="shared" si="102"/>
        <v>0</v>
      </c>
    </row>
    <row r="96" spans="3:129">
      <c r="C96" s="146" t="s">
        <v>280</v>
      </c>
      <c r="D96" s="133" t="s">
        <v>237</v>
      </c>
      <c r="I96" s="192">
        <f t="shared" ref="I96" si="103">SUM(J96:DY96)</f>
        <v>7.304137532145754</v>
      </c>
      <c r="J96" s="186">
        <f>J95*J82</f>
        <v>2.031394837279521</v>
      </c>
      <c r="K96" s="186">
        <f t="shared" ref="K96:BV96" si="104">K95*K82</f>
        <v>2.031394837279521</v>
      </c>
      <c r="L96" s="186">
        <f t="shared" si="104"/>
        <v>1.474345812378254</v>
      </c>
      <c r="M96" s="186">
        <f t="shared" si="104"/>
        <v>1.08846070795161</v>
      </c>
      <c r="N96" s="186">
        <f t="shared" si="104"/>
        <v>0.51582835241261127</v>
      </c>
      <c r="O96" s="186">
        <f t="shared" si="104"/>
        <v>0.16271298484423738</v>
      </c>
      <c r="P96" s="186">
        <f t="shared" si="104"/>
        <v>0</v>
      </c>
      <c r="Q96" s="186">
        <f t="shared" si="104"/>
        <v>0</v>
      </c>
      <c r="R96" s="186">
        <f t="shared" si="104"/>
        <v>0</v>
      </c>
      <c r="S96" s="186">
        <f t="shared" si="104"/>
        <v>0</v>
      </c>
      <c r="T96" s="186">
        <f t="shared" si="104"/>
        <v>0</v>
      </c>
      <c r="U96" s="186">
        <f t="shared" si="104"/>
        <v>0</v>
      </c>
      <c r="V96" s="186">
        <f t="shared" si="104"/>
        <v>0</v>
      </c>
      <c r="W96" s="186">
        <f t="shared" si="104"/>
        <v>0</v>
      </c>
      <c r="X96" s="186">
        <f t="shared" si="104"/>
        <v>0</v>
      </c>
      <c r="Y96" s="186">
        <f t="shared" si="104"/>
        <v>0</v>
      </c>
      <c r="Z96" s="186">
        <f t="shared" si="104"/>
        <v>0</v>
      </c>
      <c r="AA96" s="186">
        <f t="shared" si="104"/>
        <v>0</v>
      </c>
      <c r="AB96" s="186">
        <f t="shared" si="104"/>
        <v>0</v>
      </c>
      <c r="AC96" s="186">
        <f t="shared" si="104"/>
        <v>0</v>
      </c>
      <c r="AD96" s="186">
        <f t="shared" si="104"/>
        <v>0</v>
      </c>
      <c r="AE96" s="186">
        <f t="shared" si="104"/>
        <v>0</v>
      </c>
      <c r="AF96" s="186">
        <f t="shared" si="104"/>
        <v>0</v>
      </c>
      <c r="AG96" s="186">
        <f t="shared" si="104"/>
        <v>0</v>
      </c>
      <c r="AH96" s="186">
        <f t="shared" si="104"/>
        <v>0</v>
      </c>
      <c r="AI96" s="186">
        <f t="shared" si="104"/>
        <v>0</v>
      </c>
      <c r="AJ96" s="186">
        <f t="shared" si="104"/>
        <v>0</v>
      </c>
      <c r="AK96" s="186">
        <f t="shared" si="104"/>
        <v>0</v>
      </c>
      <c r="AL96" s="186">
        <f t="shared" si="104"/>
        <v>0</v>
      </c>
      <c r="AM96" s="186">
        <f t="shared" si="104"/>
        <v>0</v>
      </c>
      <c r="AN96" s="186">
        <f t="shared" si="104"/>
        <v>0</v>
      </c>
      <c r="AO96" s="186">
        <f t="shared" si="104"/>
        <v>0</v>
      </c>
      <c r="AP96" s="186">
        <f t="shared" si="104"/>
        <v>0</v>
      </c>
      <c r="AQ96" s="186">
        <f t="shared" si="104"/>
        <v>0</v>
      </c>
      <c r="AR96" s="186">
        <f t="shared" si="104"/>
        <v>0</v>
      </c>
      <c r="AS96" s="186">
        <f t="shared" si="104"/>
        <v>0</v>
      </c>
      <c r="AT96" s="186">
        <f t="shared" si="104"/>
        <v>0</v>
      </c>
      <c r="AU96" s="186">
        <f t="shared" si="104"/>
        <v>0</v>
      </c>
      <c r="AV96" s="186">
        <f t="shared" si="104"/>
        <v>0</v>
      </c>
      <c r="AW96" s="186">
        <f t="shared" si="104"/>
        <v>0</v>
      </c>
      <c r="AX96" s="186">
        <f t="shared" si="104"/>
        <v>0</v>
      </c>
      <c r="AY96" s="186">
        <f t="shared" si="104"/>
        <v>0</v>
      </c>
      <c r="AZ96" s="186">
        <f t="shared" si="104"/>
        <v>0</v>
      </c>
      <c r="BA96" s="186">
        <f t="shared" si="104"/>
        <v>0</v>
      </c>
      <c r="BB96" s="186">
        <f t="shared" si="104"/>
        <v>0</v>
      </c>
      <c r="BC96" s="186">
        <f t="shared" si="104"/>
        <v>0</v>
      </c>
      <c r="BD96" s="186">
        <f t="shared" si="104"/>
        <v>0</v>
      </c>
      <c r="BE96" s="186">
        <f t="shared" si="104"/>
        <v>0</v>
      </c>
      <c r="BF96" s="186">
        <f t="shared" si="104"/>
        <v>0</v>
      </c>
      <c r="BG96" s="186">
        <f t="shared" si="104"/>
        <v>0</v>
      </c>
      <c r="BH96" s="186">
        <f t="shared" si="104"/>
        <v>0</v>
      </c>
      <c r="BI96" s="186">
        <f t="shared" si="104"/>
        <v>0</v>
      </c>
      <c r="BJ96" s="186">
        <f t="shared" si="104"/>
        <v>0</v>
      </c>
      <c r="BK96" s="186">
        <f t="shared" si="104"/>
        <v>0</v>
      </c>
      <c r="BL96" s="186">
        <f t="shared" si="104"/>
        <v>0</v>
      </c>
      <c r="BM96" s="186">
        <f t="shared" si="104"/>
        <v>0</v>
      </c>
      <c r="BN96" s="186">
        <f t="shared" si="104"/>
        <v>0</v>
      </c>
      <c r="BO96" s="186">
        <f t="shared" si="104"/>
        <v>0</v>
      </c>
      <c r="BP96" s="186">
        <f t="shared" si="104"/>
        <v>0</v>
      </c>
      <c r="BQ96" s="186">
        <f t="shared" si="104"/>
        <v>0</v>
      </c>
      <c r="BR96" s="186">
        <f t="shared" si="104"/>
        <v>0</v>
      </c>
      <c r="BS96" s="186">
        <f t="shared" si="104"/>
        <v>0</v>
      </c>
      <c r="BT96" s="186">
        <f t="shared" si="104"/>
        <v>0</v>
      </c>
      <c r="BU96" s="186">
        <f t="shared" si="104"/>
        <v>0</v>
      </c>
      <c r="BV96" s="186">
        <f t="shared" si="104"/>
        <v>0</v>
      </c>
      <c r="BW96" s="186">
        <f t="shared" ref="BW96:DY96" si="105">BW95*BW82</f>
        <v>0</v>
      </c>
      <c r="BX96" s="186">
        <f t="shared" si="105"/>
        <v>0</v>
      </c>
      <c r="BY96" s="186">
        <f t="shared" si="105"/>
        <v>0</v>
      </c>
      <c r="BZ96" s="186">
        <f t="shared" si="105"/>
        <v>0</v>
      </c>
      <c r="CA96" s="186">
        <f t="shared" si="105"/>
        <v>0</v>
      </c>
      <c r="CB96" s="186">
        <f t="shared" si="105"/>
        <v>0</v>
      </c>
      <c r="CC96" s="186">
        <f t="shared" si="105"/>
        <v>0</v>
      </c>
      <c r="CD96" s="186">
        <f t="shared" si="105"/>
        <v>0</v>
      </c>
      <c r="CE96" s="186">
        <f t="shared" si="105"/>
        <v>0</v>
      </c>
      <c r="CF96" s="186">
        <f t="shared" si="105"/>
        <v>0</v>
      </c>
      <c r="CG96" s="186">
        <f t="shared" si="105"/>
        <v>0</v>
      </c>
      <c r="CH96" s="186">
        <f t="shared" si="105"/>
        <v>0</v>
      </c>
      <c r="CI96" s="186">
        <f t="shared" si="105"/>
        <v>0</v>
      </c>
      <c r="CJ96" s="186">
        <f t="shared" si="105"/>
        <v>0</v>
      </c>
      <c r="CK96" s="186">
        <f t="shared" si="105"/>
        <v>0</v>
      </c>
      <c r="CL96" s="186">
        <f t="shared" si="105"/>
        <v>0</v>
      </c>
      <c r="CM96" s="186">
        <f t="shared" si="105"/>
        <v>0</v>
      </c>
      <c r="CN96" s="186">
        <f t="shared" si="105"/>
        <v>0</v>
      </c>
      <c r="CO96" s="186">
        <f t="shared" si="105"/>
        <v>0</v>
      </c>
      <c r="CP96" s="186">
        <f t="shared" si="105"/>
        <v>0</v>
      </c>
      <c r="CQ96" s="186">
        <f t="shared" si="105"/>
        <v>0</v>
      </c>
      <c r="CR96" s="186">
        <f t="shared" si="105"/>
        <v>0</v>
      </c>
      <c r="CS96" s="186">
        <f t="shared" si="105"/>
        <v>0</v>
      </c>
      <c r="CT96" s="186">
        <f t="shared" si="105"/>
        <v>0</v>
      </c>
      <c r="CU96" s="186">
        <f t="shared" si="105"/>
        <v>0</v>
      </c>
      <c r="CV96" s="186">
        <f t="shared" si="105"/>
        <v>0</v>
      </c>
      <c r="CW96" s="186">
        <f t="shared" si="105"/>
        <v>0</v>
      </c>
      <c r="CX96" s="186">
        <f t="shared" si="105"/>
        <v>0</v>
      </c>
      <c r="CY96" s="186">
        <f t="shared" si="105"/>
        <v>0</v>
      </c>
      <c r="CZ96" s="186">
        <f t="shared" si="105"/>
        <v>0</v>
      </c>
      <c r="DA96" s="186">
        <f t="shared" si="105"/>
        <v>0</v>
      </c>
      <c r="DB96" s="186">
        <f t="shared" si="105"/>
        <v>0</v>
      </c>
      <c r="DC96" s="186">
        <f t="shared" si="105"/>
        <v>0</v>
      </c>
      <c r="DD96" s="186">
        <f t="shared" si="105"/>
        <v>0</v>
      </c>
      <c r="DE96" s="186">
        <f t="shared" si="105"/>
        <v>0</v>
      </c>
      <c r="DF96" s="186">
        <f t="shared" si="105"/>
        <v>0</v>
      </c>
      <c r="DG96" s="186">
        <f t="shared" si="105"/>
        <v>0</v>
      </c>
      <c r="DH96" s="186">
        <f t="shared" si="105"/>
        <v>0</v>
      </c>
      <c r="DI96" s="186">
        <f t="shared" si="105"/>
        <v>0</v>
      </c>
      <c r="DJ96" s="186">
        <f t="shared" si="105"/>
        <v>0</v>
      </c>
      <c r="DK96" s="186">
        <f t="shared" si="105"/>
        <v>0</v>
      </c>
      <c r="DL96" s="186">
        <f t="shared" si="105"/>
        <v>0</v>
      </c>
      <c r="DM96" s="186">
        <f t="shared" si="105"/>
        <v>0</v>
      </c>
      <c r="DN96" s="186">
        <f t="shared" si="105"/>
        <v>0</v>
      </c>
      <c r="DO96" s="186">
        <f t="shared" si="105"/>
        <v>0</v>
      </c>
      <c r="DP96" s="186">
        <f t="shared" si="105"/>
        <v>0</v>
      </c>
      <c r="DQ96" s="186">
        <f t="shared" si="105"/>
        <v>0</v>
      </c>
      <c r="DR96" s="186">
        <f t="shared" si="105"/>
        <v>0</v>
      </c>
      <c r="DS96" s="186">
        <f t="shared" si="105"/>
        <v>0</v>
      </c>
      <c r="DT96" s="186">
        <f t="shared" si="105"/>
        <v>0</v>
      </c>
      <c r="DU96" s="186">
        <f t="shared" si="105"/>
        <v>0</v>
      </c>
      <c r="DV96" s="186">
        <f t="shared" si="105"/>
        <v>0</v>
      </c>
      <c r="DW96" s="186">
        <f t="shared" si="105"/>
        <v>0</v>
      </c>
      <c r="DX96" s="186">
        <f t="shared" si="105"/>
        <v>0</v>
      </c>
      <c r="DY96" s="186">
        <f t="shared" si="105"/>
        <v>0</v>
      </c>
    </row>
    <row r="98" spans="3:129">
      <c r="C98" s="146" t="s">
        <v>282</v>
      </c>
      <c r="D98" s="133" t="s">
        <v>237</v>
      </c>
      <c r="I98" s="192">
        <f t="shared" ref="I98" si="106">SUM(J98:DY98)</f>
        <v>71.304137532145759</v>
      </c>
      <c r="J98" s="186">
        <f>J93+J96</f>
        <v>66.031394837279521</v>
      </c>
      <c r="K98" s="186">
        <f t="shared" ref="K98:BV98" si="107">K93+K96</f>
        <v>2.031394837279521</v>
      </c>
      <c r="L98" s="186">
        <f t="shared" si="107"/>
        <v>1.474345812378254</v>
      </c>
      <c r="M98" s="186">
        <f t="shared" si="107"/>
        <v>1.08846070795161</v>
      </c>
      <c r="N98" s="186">
        <f t="shared" si="107"/>
        <v>0.51582835241261127</v>
      </c>
      <c r="O98" s="186">
        <f t="shared" si="107"/>
        <v>0.16271298484423738</v>
      </c>
      <c r="P98" s="186">
        <f t="shared" si="107"/>
        <v>0</v>
      </c>
      <c r="Q98" s="186">
        <f t="shared" si="107"/>
        <v>0</v>
      </c>
      <c r="R98" s="186">
        <f t="shared" si="107"/>
        <v>0</v>
      </c>
      <c r="S98" s="186">
        <f t="shared" si="107"/>
        <v>0</v>
      </c>
      <c r="T98" s="186">
        <f t="shared" si="107"/>
        <v>0</v>
      </c>
      <c r="U98" s="186">
        <f t="shared" si="107"/>
        <v>0</v>
      </c>
      <c r="V98" s="186">
        <f t="shared" si="107"/>
        <v>0</v>
      </c>
      <c r="W98" s="186">
        <f t="shared" si="107"/>
        <v>0</v>
      </c>
      <c r="X98" s="186">
        <f t="shared" si="107"/>
        <v>0</v>
      </c>
      <c r="Y98" s="186">
        <f t="shared" si="107"/>
        <v>0</v>
      </c>
      <c r="Z98" s="186">
        <f t="shared" si="107"/>
        <v>0</v>
      </c>
      <c r="AA98" s="186">
        <f t="shared" si="107"/>
        <v>0</v>
      </c>
      <c r="AB98" s="186">
        <f t="shared" si="107"/>
        <v>0</v>
      </c>
      <c r="AC98" s="186">
        <f t="shared" si="107"/>
        <v>0</v>
      </c>
      <c r="AD98" s="186">
        <f t="shared" si="107"/>
        <v>0</v>
      </c>
      <c r="AE98" s="186">
        <f t="shared" si="107"/>
        <v>0</v>
      </c>
      <c r="AF98" s="186">
        <f t="shared" si="107"/>
        <v>0</v>
      </c>
      <c r="AG98" s="186">
        <f t="shared" si="107"/>
        <v>0</v>
      </c>
      <c r="AH98" s="186">
        <f t="shared" si="107"/>
        <v>0</v>
      </c>
      <c r="AI98" s="186">
        <f t="shared" si="107"/>
        <v>0</v>
      </c>
      <c r="AJ98" s="186">
        <f t="shared" si="107"/>
        <v>0</v>
      </c>
      <c r="AK98" s="186">
        <f t="shared" si="107"/>
        <v>0</v>
      </c>
      <c r="AL98" s="186">
        <f t="shared" si="107"/>
        <v>0</v>
      </c>
      <c r="AM98" s="186">
        <f t="shared" si="107"/>
        <v>0</v>
      </c>
      <c r="AN98" s="186">
        <f t="shared" si="107"/>
        <v>0</v>
      </c>
      <c r="AO98" s="186">
        <f t="shared" si="107"/>
        <v>0</v>
      </c>
      <c r="AP98" s="186">
        <f t="shared" si="107"/>
        <v>0</v>
      </c>
      <c r="AQ98" s="186">
        <f t="shared" si="107"/>
        <v>0</v>
      </c>
      <c r="AR98" s="186">
        <f t="shared" si="107"/>
        <v>0</v>
      </c>
      <c r="AS98" s="186">
        <f t="shared" si="107"/>
        <v>0</v>
      </c>
      <c r="AT98" s="186">
        <f t="shared" si="107"/>
        <v>0</v>
      </c>
      <c r="AU98" s="186">
        <f t="shared" si="107"/>
        <v>0</v>
      </c>
      <c r="AV98" s="186">
        <f t="shared" si="107"/>
        <v>0</v>
      </c>
      <c r="AW98" s="186">
        <f t="shared" si="107"/>
        <v>0</v>
      </c>
      <c r="AX98" s="186">
        <f t="shared" si="107"/>
        <v>0</v>
      </c>
      <c r="AY98" s="186">
        <f t="shared" si="107"/>
        <v>0</v>
      </c>
      <c r="AZ98" s="186">
        <f t="shared" si="107"/>
        <v>0</v>
      </c>
      <c r="BA98" s="186">
        <f t="shared" si="107"/>
        <v>0</v>
      </c>
      <c r="BB98" s="186">
        <f t="shared" si="107"/>
        <v>0</v>
      </c>
      <c r="BC98" s="186">
        <f t="shared" si="107"/>
        <v>0</v>
      </c>
      <c r="BD98" s="186">
        <f t="shared" si="107"/>
        <v>0</v>
      </c>
      <c r="BE98" s="186">
        <f t="shared" si="107"/>
        <v>0</v>
      </c>
      <c r="BF98" s="186">
        <f t="shared" si="107"/>
        <v>0</v>
      </c>
      <c r="BG98" s="186">
        <f t="shared" si="107"/>
        <v>0</v>
      </c>
      <c r="BH98" s="186">
        <f t="shared" si="107"/>
        <v>0</v>
      </c>
      <c r="BI98" s="186">
        <f t="shared" si="107"/>
        <v>0</v>
      </c>
      <c r="BJ98" s="186">
        <f t="shared" si="107"/>
        <v>0</v>
      </c>
      <c r="BK98" s="186">
        <f t="shared" si="107"/>
        <v>0</v>
      </c>
      <c r="BL98" s="186">
        <f t="shared" si="107"/>
        <v>0</v>
      </c>
      <c r="BM98" s="186">
        <f t="shared" si="107"/>
        <v>0</v>
      </c>
      <c r="BN98" s="186">
        <f t="shared" si="107"/>
        <v>0</v>
      </c>
      <c r="BO98" s="186">
        <f t="shared" si="107"/>
        <v>0</v>
      </c>
      <c r="BP98" s="186">
        <f t="shared" si="107"/>
        <v>0</v>
      </c>
      <c r="BQ98" s="186">
        <f t="shared" si="107"/>
        <v>0</v>
      </c>
      <c r="BR98" s="186">
        <f t="shared" si="107"/>
        <v>0</v>
      </c>
      <c r="BS98" s="186">
        <f t="shared" si="107"/>
        <v>0</v>
      </c>
      <c r="BT98" s="186">
        <f t="shared" si="107"/>
        <v>0</v>
      </c>
      <c r="BU98" s="186">
        <f t="shared" si="107"/>
        <v>0</v>
      </c>
      <c r="BV98" s="186">
        <f t="shared" si="107"/>
        <v>0</v>
      </c>
      <c r="BW98" s="186">
        <f t="shared" ref="BW98:DY98" si="108">BW93+BW96</f>
        <v>0</v>
      </c>
      <c r="BX98" s="186">
        <f t="shared" si="108"/>
        <v>0</v>
      </c>
      <c r="BY98" s="186">
        <f t="shared" si="108"/>
        <v>0</v>
      </c>
      <c r="BZ98" s="186">
        <f t="shared" si="108"/>
        <v>0</v>
      </c>
      <c r="CA98" s="186">
        <f t="shared" si="108"/>
        <v>0</v>
      </c>
      <c r="CB98" s="186">
        <f t="shared" si="108"/>
        <v>0</v>
      </c>
      <c r="CC98" s="186">
        <f t="shared" si="108"/>
        <v>0</v>
      </c>
      <c r="CD98" s="186">
        <f t="shared" si="108"/>
        <v>0</v>
      </c>
      <c r="CE98" s="186">
        <f t="shared" si="108"/>
        <v>0</v>
      </c>
      <c r="CF98" s="186">
        <f t="shared" si="108"/>
        <v>0</v>
      </c>
      <c r="CG98" s="186">
        <f t="shared" si="108"/>
        <v>0</v>
      </c>
      <c r="CH98" s="186">
        <f t="shared" si="108"/>
        <v>0</v>
      </c>
      <c r="CI98" s="186">
        <f t="shared" si="108"/>
        <v>0</v>
      </c>
      <c r="CJ98" s="186">
        <f t="shared" si="108"/>
        <v>0</v>
      </c>
      <c r="CK98" s="186">
        <f t="shared" si="108"/>
        <v>0</v>
      </c>
      <c r="CL98" s="186">
        <f t="shared" si="108"/>
        <v>0</v>
      </c>
      <c r="CM98" s="186">
        <f t="shared" si="108"/>
        <v>0</v>
      </c>
      <c r="CN98" s="186">
        <f t="shared" si="108"/>
        <v>0</v>
      </c>
      <c r="CO98" s="186">
        <f t="shared" si="108"/>
        <v>0</v>
      </c>
      <c r="CP98" s="186">
        <f t="shared" si="108"/>
        <v>0</v>
      </c>
      <c r="CQ98" s="186">
        <f t="shared" si="108"/>
        <v>0</v>
      </c>
      <c r="CR98" s="186">
        <f t="shared" si="108"/>
        <v>0</v>
      </c>
      <c r="CS98" s="186">
        <f t="shared" si="108"/>
        <v>0</v>
      </c>
      <c r="CT98" s="186">
        <f t="shared" si="108"/>
        <v>0</v>
      </c>
      <c r="CU98" s="186">
        <f t="shared" si="108"/>
        <v>0</v>
      </c>
      <c r="CV98" s="186">
        <f t="shared" si="108"/>
        <v>0</v>
      </c>
      <c r="CW98" s="186">
        <f t="shared" si="108"/>
        <v>0</v>
      </c>
      <c r="CX98" s="186">
        <f t="shared" si="108"/>
        <v>0</v>
      </c>
      <c r="CY98" s="186">
        <f t="shared" si="108"/>
        <v>0</v>
      </c>
      <c r="CZ98" s="186">
        <f t="shared" si="108"/>
        <v>0</v>
      </c>
      <c r="DA98" s="186">
        <f t="shared" si="108"/>
        <v>0</v>
      </c>
      <c r="DB98" s="186">
        <f t="shared" si="108"/>
        <v>0</v>
      </c>
      <c r="DC98" s="186">
        <f t="shared" si="108"/>
        <v>0</v>
      </c>
      <c r="DD98" s="186">
        <f t="shared" si="108"/>
        <v>0</v>
      </c>
      <c r="DE98" s="186">
        <f t="shared" si="108"/>
        <v>0</v>
      </c>
      <c r="DF98" s="186">
        <f t="shared" si="108"/>
        <v>0</v>
      </c>
      <c r="DG98" s="186">
        <f t="shared" si="108"/>
        <v>0</v>
      </c>
      <c r="DH98" s="186">
        <f t="shared" si="108"/>
        <v>0</v>
      </c>
      <c r="DI98" s="186">
        <f t="shared" si="108"/>
        <v>0</v>
      </c>
      <c r="DJ98" s="186">
        <f t="shared" si="108"/>
        <v>0</v>
      </c>
      <c r="DK98" s="186">
        <f t="shared" si="108"/>
        <v>0</v>
      </c>
      <c r="DL98" s="186">
        <f t="shared" si="108"/>
        <v>0</v>
      </c>
      <c r="DM98" s="186">
        <f t="shared" si="108"/>
        <v>0</v>
      </c>
      <c r="DN98" s="186">
        <f t="shared" si="108"/>
        <v>0</v>
      </c>
      <c r="DO98" s="186">
        <f t="shared" si="108"/>
        <v>0</v>
      </c>
      <c r="DP98" s="186">
        <f t="shared" si="108"/>
        <v>0</v>
      </c>
      <c r="DQ98" s="186">
        <f t="shared" si="108"/>
        <v>0</v>
      </c>
      <c r="DR98" s="186">
        <f t="shared" si="108"/>
        <v>0</v>
      </c>
      <c r="DS98" s="186">
        <f t="shared" si="108"/>
        <v>0</v>
      </c>
      <c r="DT98" s="186">
        <f t="shared" si="108"/>
        <v>0</v>
      </c>
      <c r="DU98" s="186">
        <f t="shared" si="108"/>
        <v>0</v>
      </c>
      <c r="DV98" s="186">
        <f t="shared" si="108"/>
        <v>0</v>
      </c>
      <c r="DW98" s="186">
        <f t="shared" si="108"/>
        <v>0</v>
      </c>
      <c r="DX98" s="186">
        <f t="shared" si="108"/>
        <v>0</v>
      </c>
      <c r="DY98" s="186">
        <f t="shared" si="108"/>
        <v>0</v>
      </c>
    </row>
    <row r="100" spans="3:129" ht="20.25">
      <c r="C100" s="2" t="s">
        <v>283</v>
      </c>
    </row>
    <row r="102" spans="3:129">
      <c r="C102" s="190">
        <v>1</v>
      </c>
      <c r="D102" s="133" t="s">
        <v>237</v>
      </c>
      <c r="E102" s="187" t="str">
        <f>Inputs!E61</f>
        <v>Grundstücke u. Gebäude</v>
      </c>
      <c r="F102" s="188"/>
      <c r="G102" s="189"/>
      <c r="I102" s="164">
        <f t="shared" ref="I102" si="109">SUM(J102:DY102)</f>
        <v>4518.4494552683036</v>
      </c>
      <c r="J102" s="140">
        <f>SUMIF($F$31:$F$40,$C102,J31:J40)+SUMIF($F$47:$F$48,$C102,J47:J48)</f>
        <v>1353.0313948372795</v>
      </c>
      <c r="K102" s="140">
        <f t="shared" ref="K102:BV102" si="110">SUMIF($F$31:$F$40,$C102,K31:K40)+SUMIF($F$47:$F$48,$C102,K47:K48)</f>
        <v>839.03139483727955</v>
      </c>
      <c r="L102" s="140">
        <f t="shared" si="110"/>
        <v>613.31521684349173</v>
      </c>
      <c r="M102" s="140">
        <f t="shared" si="110"/>
        <v>874.95761711765829</v>
      </c>
      <c r="N102" s="140">
        <f t="shared" si="110"/>
        <v>583.34711989293669</v>
      </c>
      <c r="O102" s="140">
        <f t="shared" si="110"/>
        <v>254.76671173965772</v>
      </c>
      <c r="P102" s="140">
        <f t="shared" si="110"/>
        <v>0</v>
      </c>
      <c r="Q102" s="140">
        <f t="shared" si="110"/>
        <v>0</v>
      </c>
      <c r="R102" s="140">
        <f t="shared" si="110"/>
        <v>0</v>
      </c>
      <c r="S102" s="140">
        <f t="shared" si="110"/>
        <v>0</v>
      </c>
      <c r="T102" s="140">
        <f t="shared" si="110"/>
        <v>0</v>
      </c>
      <c r="U102" s="140">
        <f t="shared" si="110"/>
        <v>0</v>
      </c>
      <c r="V102" s="140">
        <f t="shared" si="110"/>
        <v>0</v>
      </c>
      <c r="W102" s="140">
        <f t="shared" si="110"/>
        <v>0</v>
      </c>
      <c r="X102" s="140">
        <f t="shared" si="110"/>
        <v>0</v>
      </c>
      <c r="Y102" s="140">
        <f t="shared" si="110"/>
        <v>0</v>
      </c>
      <c r="Z102" s="140">
        <f t="shared" si="110"/>
        <v>0</v>
      </c>
      <c r="AA102" s="140">
        <f t="shared" si="110"/>
        <v>0</v>
      </c>
      <c r="AB102" s="140">
        <f t="shared" si="110"/>
        <v>0</v>
      </c>
      <c r="AC102" s="140">
        <f t="shared" si="110"/>
        <v>0</v>
      </c>
      <c r="AD102" s="140">
        <f t="shared" si="110"/>
        <v>0</v>
      </c>
      <c r="AE102" s="140">
        <f t="shared" si="110"/>
        <v>0</v>
      </c>
      <c r="AF102" s="140">
        <f t="shared" si="110"/>
        <v>0</v>
      </c>
      <c r="AG102" s="140">
        <f t="shared" si="110"/>
        <v>0</v>
      </c>
      <c r="AH102" s="140">
        <f t="shared" si="110"/>
        <v>0</v>
      </c>
      <c r="AI102" s="140">
        <f t="shared" si="110"/>
        <v>0</v>
      </c>
      <c r="AJ102" s="140">
        <f t="shared" si="110"/>
        <v>0</v>
      </c>
      <c r="AK102" s="140">
        <f t="shared" si="110"/>
        <v>0</v>
      </c>
      <c r="AL102" s="140">
        <f t="shared" si="110"/>
        <v>0</v>
      </c>
      <c r="AM102" s="140">
        <f t="shared" si="110"/>
        <v>0</v>
      </c>
      <c r="AN102" s="140">
        <f t="shared" si="110"/>
        <v>0</v>
      </c>
      <c r="AO102" s="140">
        <f t="shared" si="110"/>
        <v>0</v>
      </c>
      <c r="AP102" s="140">
        <f t="shared" si="110"/>
        <v>0</v>
      </c>
      <c r="AQ102" s="140">
        <f t="shared" si="110"/>
        <v>0</v>
      </c>
      <c r="AR102" s="140">
        <f t="shared" si="110"/>
        <v>0</v>
      </c>
      <c r="AS102" s="140">
        <f t="shared" si="110"/>
        <v>0</v>
      </c>
      <c r="AT102" s="140">
        <f t="shared" si="110"/>
        <v>0</v>
      </c>
      <c r="AU102" s="140">
        <f t="shared" si="110"/>
        <v>0</v>
      </c>
      <c r="AV102" s="140">
        <f t="shared" si="110"/>
        <v>0</v>
      </c>
      <c r="AW102" s="140">
        <f t="shared" si="110"/>
        <v>0</v>
      </c>
      <c r="AX102" s="140">
        <f t="shared" si="110"/>
        <v>0</v>
      </c>
      <c r="AY102" s="140">
        <f t="shared" si="110"/>
        <v>0</v>
      </c>
      <c r="AZ102" s="140">
        <f t="shared" si="110"/>
        <v>0</v>
      </c>
      <c r="BA102" s="140">
        <f t="shared" si="110"/>
        <v>0</v>
      </c>
      <c r="BB102" s="140">
        <f t="shared" si="110"/>
        <v>0</v>
      </c>
      <c r="BC102" s="140">
        <f t="shared" si="110"/>
        <v>0</v>
      </c>
      <c r="BD102" s="140">
        <f t="shared" si="110"/>
        <v>0</v>
      </c>
      <c r="BE102" s="140">
        <f t="shared" si="110"/>
        <v>0</v>
      </c>
      <c r="BF102" s="140">
        <f t="shared" si="110"/>
        <v>0</v>
      </c>
      <c r="BG102" s="140">
        <f t="shared" si="110"/>
        <v>0</v>
      </c>
      <c r="BH102" s="140">
        <f t="shared" si="110"/>
        <v>0</v>
      </c>
      <c r="BI102" s="140">
        <f t="shared" si="110"/>
        <v>0</v>
      </c>
      <c r="BJ102" s="140">
        <f t="shared" si="110"/>
        <v>0</v>
      </c>
      <c r="BK102" s="140">
        <f t="shared" si="110"/>
        <v>0</v>
      </c>
      <c r="BL102" s="140">
        <f t="shared" si="110"/>
        <v>0</v>
      </c>
      <c r="BM102" s="140">
        <f t="shared" si="110"/>
        <v>0</v>
      </c>
      <c r="BN102" s="140">
        <f t="shared" si="110"/>
        <v>0</v>
      </c>
      <c r="BO102" s="140">
        <f t="shared" si="110"/>
        <v>0</v>
      </c>
      <c r="BP102" s="140">
        <f t="shared" si="110"/>
        <v>0</v>
      </c>
      <c r="BQ102" s="140">
        <f t="shared" si="110"/>
        <v>0</v>
      </c>
      <c r="BR102" s="140">
        <f t="shared" si="110"/>
        <v>0</v>
      </c>
      <c r="BS102" s="140">
        <f t="shared" si="110"/>
        <v>0</v>
      </c>
      <c r="BT102" s="140">
        <f t="shared" si="110"/>
        <v>0</v>
      </c>
      <c r="BU102" s="140">
        <f t="shared" si="110"/>
        <v>0</v>
      </c>
      <c r="BV102" s="140">
        <f t="shared" si="110"/>
        <v>0</v>
      </c>
      <c r="BW102" s="140">
        <f t="shared" ref="BW102:DY102" si="111">SUMIF($F$31:$F$40,$C102,BW31:BW40)+SUMIF($F$47:$F$48,$C102,BW47:BW48)</f>
        <v>0</v>
      </c>
      <c r="BX102" s="140">
        <f t="shared" si="111"/>
        <v>0</v>
      </c>
      <c r="BY102" s="140">
        <f t="shared" si="111"/>
        <v>0</v>
      </c>
      <c r="BZ102" s="140">
        <f t="shared" si="111"/>
        <v>0</v>
      </c>
      <c r="CA102" s="140">
        <f t="shared" si="111"/>
        <v>0</v>
      </c>
      <c r="CB102" s="140">
        <f t="shared" si="111"/>
        <v>0</v>
      </c>
      <c r="CC102" s="140">
        <f t="shared" si="111"/>
        <v>0</v>
      </c>
      <c r="CD102" s="140">
        <f t="shared" si="111"/>
        <v>0</v>
      </c>
      <c r="CE102" s="140">
        <f t="shared" si="111"/>
        <v>0</v>
      </c>
      <c r="CF102" s="140">
        <f t="shared" si="111"/>
        <v>0</v>
      </c>
      <c r="CG102" s="140">
        <f t="shared" si="111"/>
        <v>0</v>
      </c>
      <c r="CH102" s="140">
        <f t="shared" si="111"/>
        <v>0</v>
      </c>
      <c r="CI102" s="140">
        <f t="shared" si="111"/>
        <v>0</v>
      </c>
      <c r="CJ102" s="140">
        <f t="shared" si="111"/>
        <v>0</v>
      </c>
      <c r="CK102" s="140">
        <f t="shared" si="111"/>
        <v>0</v>
      </c>
      <c r="CL102" s="140">
        <f t="shared" si="111"/>
        <v>0</v>
      </c>
      <c r="CM102" s="140">
        <f t="shared" si="111"/>
        <v>0</v>
      </c>
      <c r="CN102" s="140">
        <f t="shared" si="111"/>
        <v>0</v>
      </c>
      <c r="CO102" s="140">
        <f t="shared" si="111"/>
        <v>0</v>
      </c>
      <c r="CP102" s="140">
        <f t="shared" si="111"/>
        <v>0</v>
      </c>
      <c r="CQ102" s="140">
        <f t="shared" si="111"/>
        <v>0</v>
      </c>
      <c r="CR102" s="140">
        <f t="shared" si="111"/>
        <v>0</v>
      </c>
      <c r="CS102" s="140">
        <f t="shared" si="111"/>
        <v>0</v>
      </c>
      <c r="CT102" s="140">
        <f t="shared" si="111"/>
        <v>0</v>
      </c>
      <c r="CU102" s="140">
        <f t="shared" si="111"/>
        <v>0</v>
      </c>
      <c r="CV102" s="140">
        <f t="shared" si="111"/>
        <v>0</v>
      </c>
      <c r="CW102" s="140">
        <f t="shared" si="111"/>
        <v>0</v>
      </c>
      <c r="CX102" s="140">
        <f t="shared" si="111"/>
        <v>0</v>
      </c>
      <c r="CY102" s="140">
        <f t="shared" si="111"/>
        <v>0</v>
      </c>
      <c r="CZ102" s="140">
        <f t="shared" si="111"/>
        <v>0</v>
      </c>
      <c r="DA102" s="140">
        <f t="shared" si="111"/>
        <v>0</v>
      </c>
      <c r="DB102" s="140">
        <f t="shared" si="111"/>
        <v>0</v>
      </c>
      <c r="DC102" s="140">
        <f t="shared" si="111"/>
        <v>0</v>
      </c>
      <c r="DD102" s="140">
        <f t="shared" si="111"/>
        <v>0</v>
      </c>
      <c r="DE102" s="140">
        <f t="shared" si="111"/>
        <v>0</v>
      </c>
      <c r="DF102" s="140">
        <f t="shared" si="111"/>
        <v>0</v>
      </c>
      <c r="DG102" s="140">
        <f t="shared" si="111"/>
        <v>0</v>
      </c>
      <c r="DH102" s="140">
        <f t="shared" si="111"/>
        <v>0</v>
      </c>
      <c r="DI102" s="140">
        <f t="shared" si="111"/>
        <v>0</v>
      </c>
      <c r="DJ102" s="140">
        <f t="shared" si="111"/>
        <v>0</v>
      </c>
      <c r="DK102" s="140">
        <f t="shared" si="111"/>
        <v>0</v>
      </c>
      <c r="DL102" s="140">
        <f t="shared" si="111"/>
        <v>0</v>
      </c>
      <c r="DM102" s="140">
        <f t="shared" si="111"/>
        <v>0</v>
      </c>
      <c r="DN102" s="140">
        <f t="shared" si="111"/>
        <v>0</v>
      </c>
      <c r="DO102" s="140">
        <f t="shared" si="111"/>
        <v>0</v>
      </c>
      <c r="DP102" s="140">
        <f t="shared" si="111"/>
        <v>0</v>
      </c>
      <c r="DQ102" s="140">
        <f t="shared" si="111"/>
        <v>0</v>
      </c>
      <c r="DR102" s="140">
        <f t="shared" si="111"/>
        <v>0</v>
      </c>
      <c r="DS102" s="140">
        <f t="shared" si="111"/>
        <v>0</v>
      </c>
      <c r="DT102" s="140">
        <f t="shared" si="111"/>
        <v>0</v>
      </c>
      <c r="DU102" s="140">
        <f t="shared" si="111"/>
        <v>0</v>
      </c>
      <c r="DV102" s="140">
        <f t="shared" si="111"/>
        <v>0</v>
      </c>
      <c r="DW102" s="140">
        <f t="shared" si="111"/>
        <v>0</v>
      </c>
      <c r="DX102" s="140">
        <f t="shared" si="111"/>
        <v>0</v>
      </c>
      <c r="DY102" s="140">
        <f t="shared" si="111"/>
        <v>0</v>
      </c>
    </row>
    <row r="103" spans="3:129">
      <c r="C103" s="190">
        <v>2</v>
      </c>
      <c r="D103" s="133" t="s">
        <v>237</v>
      </c>
      <c r="E103" s="184" t="str">
        <f>Inputs!E62</f>
        <v>Büro- u. Geschäftsausstattung</v>
      </c>
      <c r="F103" s="17"/>
      <c r="G103" s="17"/>
      <c r="I103" s="164">
        <f t="shared" ref="I103:I104" si="112">SUM(J103:DY103)</f>
        <v>180</v>
      </c>
      <c r="J103" s="140">
        <f>SUMIF($F$31:$F$40,$C103,J31:J40)+SUMIF($F$47:$F$48,$C103,J47:J48)</f>
        <v>54</v>
      </c>
      <c r="K103" s="140">
        <f t="shared" ref="K103:BV103" si="113">SUMIF($F$31:$F$40,$C103,K31:K40)+SUMIF($F$47:$F$48,$C103,K47:K48)</f>
        <v>54</v>
      </c>
      <c r="L103" s="140">
        <f t="shared" si="113"/>
        <v>72</v>
      </c>
      <c r="M103" s="140">
        <f t="shared" si="113"/>
        <v>0</v>
      </c>
      <c r="N103" s="140">
        <f t="shared" si="113"/>
        <v>0</v>
      </c>
      <c r="O103" s="140">
        <f t="shared" si="113"/>
        <v>0</v>
      </c>
      <c r="P103" s="140">
        <f t="shared" si="113"/>
        <v>0</v>
      </c>
      <c r="Q103" s="140">
        <f t="shared" si="113"/>
        <v>0</v>
      </c>
      <c r="R103" s="140">
        <f t="shared" si="113"/>
        <v>0</v>
      </c>
      <c r="S103" s="140">
        <f t="shared" si="113"/>
        <v>0</v>
      </c>
      <c r="T103" s="140">
        <f t="shared" si="113"/>
        <v>0</v>
      </c>
      <c r="U103" s="140">
        <f t="shared" si="113"/>
        <v>0</v>
      </c>
      <c r="V103" s="140">
        <f t="shared" si="113"/>
        <v>0</v>
      </c>
      <c r="W103" s="140">
        <f t="shared" si="113"/>
        <v>0</v>
      </c>
      <c r="X103" s="140">
        <f t="shared" si="113"/>
        <v>0</v>
      </c>
      <c r="Y103" s="140">
        <f t="shared" si="113"/>
        <v>0</v>
      </c>
      <c r="Z103" s="140">
        <f t="shared" si="113"/>
        <v>0</v>
      </c>
      <c r="AA103" s="140">
        <f t="shared" si="113"/>
        <v>0</v>
      </c>
      <c r="AB103" s="140">
        <f t="shared" si="113"/>
        <v>0</v>
      </c>
      <c r="AC103" s="140">
        <f t="shared" si="113"/>
        <v>0</v>
      </c>
      <c r="AD103" s="140">
        <f t="shared" si="113"/>
        <v>0</v>
      </c>
      <c r="AE103" s="140">
        <f t="shared" si="113"/>
        <v>0</v>
      </c>
      <c r="AF103" s="140">
        <f t="shared" si="113"/>
        <v>0</v>
      </c>
      <c r="AG103" s="140">
        <f t="shared" si="113"/>
        <v>0</v>
      </c>
      <c r="AH103" s="140">
        <f t="shared" si="113"/>
        <v>0</v>
      </c>
      <c r="AI103" s="140">
        <f t="shared" si="113"/>
        <v>0</v>
      </c>
      <c r="AJ103" s="140">
        <f t="shared" si="113"/>
        <v>0</v>
      </c>
      <c r="AK103" s="140">
        <f t="shared" si="113"/>
        <v>0</v>
      </c>
      <c r="AL103" s="140">
        <f t="shared" si="113"/>
        <v>0</v>
      </c>
      <c r="AM103" s="140">
        <f t="shared" si="113"/>
        <v>0</v>
      </c>
      <c r="AN103" s="140">
        <f t="shared" si="113"/>
        <v>0</v>
      </c>
      <c r="AO103" s="140">
        <f t="shared" si="113"/>
        <v>0</v>
      </c>
      <c r="AP103" s="140">
        <f t="shared" si="113"/>
        <v>0</v>
      </c>
      <c r="AQ103" s="140">
        <f t="shared" si="113"/>
        <v>0</v>
      </c>
      <c r="AR103" s="140">
        <f t="shared" si="113"/>
        <v>0</v>
      </c>
      <c r="AS103" s="140">
        <f t="shared" si="113"/>
        <v>0</v>
      </c>
      <c r="AT103" s="140">
        <f t="shared" si="113"/>
        <v>0</v>
      </c>
      <c r="AU103" s="140">
        <f t="shared" si="113"/>
        <v>0</v>
      </c>
      <c r="AV103" s="140">
        <f t="shared" si="113"/>
        <v>0</v>
      </c>
      <c r="AW103" s="140">
        <f t="shared" si="113"/>
        <v>0</v>
      </c>
      <c r="AX103" s="140">
        <f t="shared" si="113"/>
        <v>0</v>
      </c>
      <c r="AY103" s="140">
        <f t="shared" si="113"/>
        <v>0</v>
      </c>
      <c r="AZ103" s="140">
        <f t="shared" si="113"/>
        <v>0</v>
      </c>
      <c r="BA103" s="140">
        <f t="shared" si="113"/>
        <v>0</v>
      </c>
      <c r="BB103" s="140">
        <f t="shared" si="113"/>
        <v>0</v>
      </c>
      <c r="BC103" s="140">
        <f t="shared" si="113"/>
        <v>0</v>
      </c>
      <c r="BD103" s="140">
        <f t="shared" si="113"/>
        <v>0</v>
      </c>
      <c r="BE103" s="140">
        <f t="shared" si="113"/>
        <v>0</v>
      </c>
      <c r="BF103" s="140">
        <f t="shared" si="113"/>
        <v>0</v>
      </c>
      <c r="BG103" s="140">
        <f t="shared" si="113"/>
        <v>0</v>
      </c>
      <c r="BH103" s="140">
        <f t="shared" si="113"/>
        <v>0</v>
      </c>
      <c r="BI103" s="140">
        <f t="shared" si="113"/>
        <v>0</v>
      </c>
      <c r="BJ103" s="140">
        <f t="shared" si="113"/>
        <v>0</v>
      </c>
      <c r="BK103" s="140">
        <f t="shared" si="113"/>
        <v>0</v>
      </c>
      <c r="BL103" s="140">
        <f t="shared" si="113"/>
        <v>0</v>
      </c>
      <c r="BM103" s="140">
        <f t="shared" si="113"/>
        <v>0</v>
      </c>
      <c r="BN103" s="140">
        <f t="shared" si="113"/>
        <v>0</v>
      </c>
      <c r="BO103" s="140">
        <f t="shared" si="113"/>
        <v>0</v>
      </c>
      <c r="BP103" s="140">
        <f t="shared" si="113"/>
        <v>0</v>
      </c>
      <c r="BQ103" s="140">
        <f t="shared" si="113"/>
        <v>0</v>
      </c>
      <c r="BR103" s="140">
        <f t="shared" si="113"/>
        <v>0</v>
      </c>
      <c r="BS103" s="140">
        <f t="shared" si="113"/>
        <v>0</v>
      </c>
      <c r="BT103" s="140">
        <f t="shared" si="113"/>
        <v>0</v>
      </c>
      <c r="BU103" s="140">
        <f t="shared" si="113"/>
        <v>0</v>
      </c>
      <c r="BV103" s="140">
        <f t="shared" si="113"/>
        <v>0</v>
      </c>
      <c r="BW103" s="140">
        <f t="shared" ref="BW103:DY103" si="114">SUMIF($F$31:$F$40,$C103,BW31:BW40)+SUMIF($F$47:$F$48,$C103,BW47:BW48)</f>
        <v>0</v>
      </c>
      <c r="BX103" s="140">
        <f t="shared" si="114"/>
        <v>0</v>
      </c>
      <c r="BY103" s="140">
        <f t="shared" si="114"/>
        <v>0</v>
      </c>
      <c r="BZ103" s="140">
        <f t="shared" si="114"/>
        <v>0</v>
      </c>
      <c r="CA103" s="140">
        <f t="shared" si="114"/>
        <v>0</v>
      </c>
      <c r="CB103" s="140">
        <f t="shared" si="114"/>
        <v>0</v>
      </c>
      <c r="CC103" s="140">
        <f t="shared" si="114"/>
        <v>0</v>
      </c>
      <c r="CD103" s="140">
        <f t="shared" si="114"/>
        <v>0</v>
      </c>
      <c r="CE103" s="140">
        <f t="shared" si="114"/>
        <v>0</v>
      </c>
      <c r="CF103" s="140">
        <f t="shared" si="114"/>
        <v>0</v>
      </c>
      <c r="CG103" s="140">
        <f t="shared" si="114"/>
        <v>0</v>
      </c>
      <c r="CH103" s="140">
        <f t="shared" si="114"/>
        <v>0</v>
      </c>
      <c r="CI103" s="140">
        <f t="shared" si="114"/>
        <v>0</v>
      </c>
      <c r="CJ103" s="140">
        <f t="shared" si="114"/>
        <v>0</v>
      </c>
      <c r="CK103" s="140">
        <f t="shared" si="114"/>
        <v>0</v>
      </c>
      <c r="CL103" s="140">
        <f t="shared" si="114"/>
        <v>0</v>
      </c>
      <c r="CM103" s="140">
        <f t="shared" si="114"/>
        <v>0</v>
      </c>
      <c r="CN103" s="140">
        <f t="shared" si="114"/>
        <v>0</v>
      </c>
      <c r="CO103" s="140">
        <f t="shared" si="114"/>
        <v>0</v>
      </c>
      <c r="CP103" s="140">
        <f t="shared" si="114"/>
        <v>0</v>
      </c>
      <c r="CQ103" s="140">
        <f t="shared" si="114"/>
        <v>0</v>
      </c>
      <c r="CR103" s="140">
        <f t="shared" si="114"/>
        <v>0</v>
      </c>
      <c r="CS103" s="140">
        <f t="shared" si="114"/>
        <v>0</v>
      </c>
      <c r="CT103" s="140">
        <f t="shared" si="114"/>
        <v>0</v>
      </c>
      <c r="CU103" s="140">
        <f t="shared" si="114"/>
        <v>0</v>
      </c>
      <c r="CV103" s="140">
        <f t="shared" si="114"/>
        <v>0</v>
      </c>
      <c r="CW103" s="140">
        <f t="shared" si="114"/>
        <v>0</v>
      </c>
      <c r="CX103" s="140">
        <f t="shared" si="114"/>
        <v>0</v>
      </c>
      <c r="CY103" s="140">
        <f t="shared" si="114"/>
        <v>0</v>
      </c>
      <c r="CZ103" s="140">
        <f t="shared" si="114"/>
        <v>0</v>
      </c>
      <c r="DA103" s="140">
        <f t="shared" si="114"/>
        <v>0</v>
      </c>
      <c r="DB103" s="140">
        <f t="shared" si="114"/>
        <v>0</v>
      </c>
      <c r="DC103" s="140">
        <f t="shared" si="114"/>
        <v>0</v>
      </c>
      <c r="DD103" s="140">
        <f t="shared" si="114"/>
        <v>0</v>
      </c>
      <c r="DE103" s="140">
        <f t="shared" si="114"/>
        <v>0</v>
      </c>
      <c r="DF103" s="140">
        <f t="shared" si="114"/>
        <v>0</v>
      </c>
      <c r="DG103" s="140">
        <f t="shared" si="114"/>
        <v>0</v>
      </c>
      <c r="DH103" s="140">
        <f t="shared" si="114"/>
        <v>0</v>
      </c>
      <c r="DI103" s="140">
        <f t="shared" si="114"/>
        <v>0</v>
      </c>
      <c r="DJ103" s="140">
        <f t="shared" si="114"/>
        <v>0</v>
      </c>
      <c r="DK103" s="140">
        <f t="shared" si="114"/>
        <v>0</v>
      </c>
      <c r="DL103" s="140">
        <f t="shared" si="114"/>
        <v>0</v>
      </c>
      <c r="DM103" s="140">
        <f t="shared" si="114"/>
        <v>0</v>
      </c>
      <c r="DN103" s="140">
        <f t="shared" si="114"/>
        <v>0</v>
      </c>
      <c r="DO103" s="140">
        <f t="shared" si="114"/>
        <v>0</v>
      </c>
      <c r="DP103" s="140">
        <f t="shared" si="114"/>
        <v>0</v>
      </c>
      <c r="DQ103" s="140">
        <f t="shared" si="114"/>
        <v>0</v>
      </c>
      <c r="DR103" s="140">
        <f t="shared" si="114"/>
        <v>0</v>
      </c>
      <c r="DS103" s="140">
        <f t="shared" si="114"/>
        <v>0</v>
      </c>
      <c r="DT103" s="140">
        <f t="shared" si="114"/>
        <v>0</v>
      </c>
      <c r="DU103" s="140">
        <f t="shared" si="114"/>
        <v>0</v>
      </c>
      <c r="DV103" s="140">
        <f t="shared" si="114"/>
        <v>0</v>
      </c>
      <c r="DW103" s="140">
        <f t="shared" si="114"/>
        <v>0</v>
      </c>
      <c r="DX103" s="140">
        <f t="shared" si="114"/>
        <v>0</v>
      </c>
      <c r="DY103" s="140">
        <f t="shared" si="114"/>
        <v>0</v>
      </c>
    </row>
    <row r="104" spans="3:129">
      <c r="C104" s="146" t="s">
        <v>216</v>
      </c>
      <c r="D104" s="133" t="s">
        <v>237</v>
      </c>
      <c r="I104" s="164">
        <f t="shared" si="112"/>
        <v>4698.4494552683036</v>
      </c>
      <c r="J104" s="165">
        <f>SUM(J102:J103)</f>
        <v>1407.0313948372795</v>
      </c>
      <c r="K104" s="165">
        <f t="shared" ref="K104:BV104" si="115">SUM(K102:K103)</f>
        <v>893.03139483727955</v>
      </c>
      <c r="L104" s="165">
        <f t="shared" si="115"/>
        <v>685.31521684349173</v>
      </c>
      <c r="M104" s="165">
        <f t="shared" si="115"/>
        <v>874.95761711765829</v>
      </c>
      <c r="N104" s="165">
        <f t="shared" si="115"/>
        <v>583.34711989293669</v>
      </c>
      <c r="O104" s="165">
        <f t="shared" si="115"/>
        <v>254.76671173965772</v>
      </c>
      <c r="P104" s="165">
        <f t="shared" si="115"/>
        <v>0</v>
      </c>
      <c r="Q104" s="165">
        <f t="shared" si="115"/>
        <v>0</v>
      </c>
      <c r="R104" s="165">
        <f t="shared" si="115"/>
        <v>0</v>
      </c>
      <c r="S104" s="165">
        <f t="shared" si="115"/>
        <v>0</v>
      </c>
      <c r="T104" s="165">
        <f t="shared" si="115"/>
        <v>0</v>
      </c>
      <c r="U104" s="165">
        <f t="shared" si="115"/>
        <v>0</v>
      </c>
      <c r="V104" s="165">
        <f t="shared" si="115"/>
        <v>0</v>
      </c>
      <c r="W104" s="165">
        <f t="shared" si="115"/>
        <v>0</v>
      </c>
      <c r="X104" s="165">
        <f t="shared" si="115"/>
        <v>0</v>
      </c>
      <c r="Y104" s="165">
        <f t="shared" si="115"/>
        <v>0</v>
      </c>
      <c r="Z104" s="165">
        <f t="shared" si="115"/>
        <v>0</v>
      </c>
      <c r="AA104" s="165">
        <f t="shared" si="115"/>
        <v>0</v>
      </c>
      <c r="AB104" s="165">
        <f t="shared" si="115"/>
        <v>0</v>
      </c>
      <c r="AC104" s="165">
        <f t="shared" si="115"/>
        <v>0</v>
      </c>
      <c r="AD104" s="165">
        <f t="shared" si="115"/>
        <v>0</v>
      </c>
      <c r="AE104" s="165">
        <f t="shared" si="115"/>
        <v>0</v>
      </c>
      <c r="AF104" s="165">
        <f t="shared" si="115"/>
        <v>0</v>
      </c>
      <c r="AG104" s="165">
        <f t="shared" si="115"/>
        <v>0</v>
      </c>
      <c r="AH104" s="165">
        <f t="shared" si="115"/>
        <v>0</v>
      </c>
      <c r="AI104" s="165">
        <f t="shared" si="115"/>
        <v>0</v>
      </c>
      <c r="AJ104" s="165">
        <f t="shared" si="115"/>
        <v>0</v>
      </c>
      <c r="AK104" s="165">
        <f t="shared" si="115"/>
        <v>0</v>
      </c>
      <c r="AL104" s="165">
        <f t="shared" si="115"/>
        <v>0</v>
      </c>
      <c r="AM104" s="165">
        <f t="shared" si="115"/>
        <v>0</v>
      </c>
      <c r="AN104" s="165">
        <f t="shared" si="115"/>
        <v>0</v>
      </c>
      <c r="AO104" s="165">
        <f t="shared" si="115"/>
        <v>0</v>
      </c>
      <c r="AP104" s="165">
        <f t="shared" si="115"/>
        <v>0</v>
      </c>
      <c r="AQ104" s="165">
        <f t="shared" si="115"/>
        <v>0</v>
      </c>
      <c r="AR104" s="165">
        <f t="shared" si="115"/>
        <v>0</v>
      </c>
      <c r="AS104" s="165">
        <f t="shared" si="115"/>
        <v>0</v>
      </c>
      <c r="AT104" s="165">
        <f t="shared" si="115"/>
        <v>0</v>
      </c>
      <c r="AU104" s="165">
        <f t="shared" si="115"/>
        <v>0</v>
      </c>
      <c r="AV104" s="165">
        <f t="shared" si="115"/>
        <v>0</v>
      </c>
      <c r="AW104" s="165">
        <f t="shared" si="115"/>
        <v>0</v>
      </c>
      <c r="AX104" s="165">
        <f t="shared" si="115"/>
        <v>0</v>
      </c>
      <c r="AY104" s="165">
        <f t="shared" si="115"/>
        <v>0</v>
      </c>
      <c r="AZ104" s="165">
        <f t="shared" si="115"/>
        <v>0</v>
      </c>
      <c r="BA104" s="165">
        <f t="shared" si="115"/>
        <v>0</v>
      </c>
      <c r="BB104" s="165">
        <f t="shared" si="115"/>
        <v>0</v>
      </c>
      <c r="BC104" s="165">
        <f t="shared" si="115"/>
        <v>0</v>
      </c>
      <c r="BD104" s="165">
        <f t="shared" si="115"/>
        <v>0</v>
      </c>
      <c r="BE104" s="165">
        <f t="shared" si="115"/>
        <v>0</v>
      </c>
      <c r="BF104" s="165">
        <f t="shared" si="115"/>
        <v>0</v>
      </c>
      <c r="BG104" s="165">
        <f t="shared" si="115"/>
        <v>0</v>
      </c>
      <c r="BH104" s="165">
        <f t="shared" si="115"/>
        <v>0</v>
      </c>
      <c r="BI104" s="165">
        <f t="shared" si="115"/>
        <v>0</v>
      </c>
      <c r="BJ104" s="165">
        <f t="shared" si="115"/>
        <v>0</v>
      </c>
      <c r="BK104" s="165">
        <f t="shared" si="115"/>
        <v>0</v>
      </c>
      <c r="BL104" s="165">
        <f t="shared" si="115"/>
        <v>0</v>
      </c>
      <c r="BM104" s="165">
        <f t="shared" si="115"/>
        <v>0</v>
      </c>
      <c r="BN104" s="165">
        <f t="shared" si="115"/>
        <v>0</v>
      </c>
      <c r="BO104" s="165">
        <f t="shared" si="115"/>
        <v>0</v>
      </c>
      <c r="BP104" s="165">
        <f t="shared" si="115"/>
        <v>0</v>
      </c>
      <c r="BQ104" s="165">
        <f t="shared" si="115"/>
        <v>0</v>
      </c>
      <c r="BR104" s="165">
        <f t="shared" si="115"/>
        <v>0</v>
      </c>
      <c r="BS104" s="165">
        <f t="shared" si="115"/>
        <v>0</v>
      </c>
      <c r="BT104" s="165">
        <f t="shared" si="115"/>
        <v>0</v>
      </c>
      <c r="BU104" s="165">
        <f t="shared" si="115"/>
        <v>0</v>
      </c>
      <c r="BV104" s="165">
        <f t="shared" si="115"/>
        <v>0</v>
      </c>
      <c r="BW104" s="165">
        <f t="shared" ref="BW104:DY104" si="116">SUM(BW102:BW103)</f>
        <v>0</v>
      </c>
      <c r="BX104" s="165">
        <f t="shared" si="116"/>
        <v>0</v>
      </c>
      <c r="BY104" s="165">
        <f t="shared" si="116"/>
        <v>0</v>
      </c>
      <c r="BZ104" s="165">
        <f t="shared" si="116"/>
        <v>0</v>
      </c>
      <c r="CA104" s="165">
        <f t="shared" si="116"/>
        <v>0</v>
      </c>
      <c r="CB104" s="165">
        <f t="shared" si="116"/>
        <v>0</v>
      </c>
      <c r="CC104" s="165">
        <f t="shared" si="116"/>
        <v>0</v>
      </c>
      <c r="CD104" s="165">
        <f t="shared" si="116"/>
        <v>0</v>
      </c>
      <c r="CE104" s="165">
        <f t="shared" si="116"/>
        <v>0</v>
      </c>
      <c r="CF104" s="165">
        <f t="shared" si="116"/>
        <v>0</v>
      </c>
      <c r="CG104" s="165">
        <f t="shared" si="116"/>
        <v>0</v>
      </c>
      <c r="CH104" s="165">
        <f t="shared" si="116"/>
        <v>0</v>
      </c>
      <c r="CI104" s="165">
        <f t="shared" si="116"/>
        <v>0</v>
      </c>
      <c r="CJ104" s="165">
        <f t="shared" si="116"/>
        <v>0</v>
      </c>
      <c r="CK104" s="165">
        <f t="shared" si="116"/>
        <v>0</v>
      </c>
      <c r="CL104" s="165">
        <f t="shared" si="116"/>
        <v>0</v>
      </c>
      <c r="CM104" s="165">
        <f t="shared" si="116"/>
        <v>0</v>
      </c>
      <c r="CN104" s="165">
        <f t="shared" si="116"/>
        <v>0</v>
      </c>
      <c r="CO104" s="165">
        <f t="shared" si="116"/>
        <v>0</v>
      </c>
      <c r="CP104" s="165">
        <f t="shared" si="116"/>
        <v>0</v>
      </c>
      <c r="CQ104" s="165">
        <f t="shared" si="116"/>
        <v>0</v>
      </c>
      <c r="CR104" s="165">
        <f t="shared" si="116"/>
        <v>0</v>
      </c>
      <c r="CS104" s="165">
        <f t="shared" si="116"/>
        <v>0</v>
      </c>
      <c r="CT104" s="165">
        <f t="shared" si="116"/>
        <v>0</v>
      </c>
      <c r="CU104" s="165">
        <f t="shared" si="116"/>
        <v>0</v>
      </c>
      <c r="CV104" s="165">
        <f t="shared" si="116"/>
        <v>0</v>
      </c>
      <c r="CW104" s="165">
        <f t="shared" si="116"/>
        <v>0</v>
      </c>
      <c r="CX104" s="165">
        <f t="shared" si="116"/>
        <v>0</v>
      </c>
      <c r="CY104" s="165">
        <f t="shared" si="116"/>
        <v>0</v>
      </c>
      <c r="CZ104" s="165">
        <f t="shared" si="116"/>
        <v>0</v>
      </c>
      <c r="DA104" s="165">
        <f t="shared" si="116"/>
        <v>0</v>
      </c>
      <c r="DB104" s="165">
        <f t="shared" si="116"/>
        <v>0</v>
      </c>
      <c r="DC104" s="165">
        <f t="shared" si="116"/>
        <v>0</v>
      </c>
      <c r="DD104" s="165">
        <f t="shared" si="116"/>
        <v>0</v>
      </c>
      <c r="DE104" s="165">
        <f t="shared" si="116"/>
        <v>0</v>
      </c>
      <c r="DF104" s="165">
        <f t="shared" si="116"/>
        <v>0</v>
      </c>
      <c r="DG104" s="165">
        <f t="shared" si="116"/>
        <v>0</v>
      </c>
      <c r="DH104" s="165">
        <f t="shared" si="116"/>
        <v>0</v>
      </c>
      <c r="DI104" s="165">
        <f t="shared" si="116"/>
        <v>0</v>
      </c>
      <c r="DJ104" s="165">
        <f t="shared" si="116"/>
        <v>0</v>
      </c>
      <c r="DK104" s="165">
        <f t="shared" si="116"/>
        <v>0</v>
      </c>
      <c r="DL104" s="165">
        <f t="shared" si="116"/>
        <v>0</v>
      </c>
      <c r="DM104" s="165">
        <f t="shared" si="116"/>
        <v>0</v>
      </c>
      <c r="DN104" s="165">
        <f t="shared" si="116"/>
        <v>0</v>
      </c>
      <c r="DO104" s="165">
        <f t="shared" si="116"/>
        <v>0</v>
      </c>
      <c r="DP104" s="165">
        <f t="shared" si="116"/>
        <v>0</v>
      </c>
      <c r="DQ104" s="165">
        <f t="shared" si="116"/>
        <v>0</v>
      </c>
      <c r="DR104" s="165">
        <f t="shared" si="116"/>
        <v>0</v>
      </c>
      <c r="DS104" s="165">
        <f t="shared" si="116"/>
        <v>0</v>
      </c>
      <c r="DT104" s="165">
        <f t="shared" si="116"/>
        <v>0</v>
      </c>
      <c r="DU104" s="165">
        <f t="shared" si="116"/>
        <v>0</v>
      </c>
      <c r="DV104" s="165">
        <f t="shared" si="116"/>
        <v>0</v>
      </c>
      <c r="DW104" s="165">
        <f t="shared" si="116"/>
        <v>0</v>
      </c>
      <c r="DX104" s="165">
        <f t="shared" si="116"/>
        <v>0</v>
      </c>
      <c r="DY104" s="165">
        <f t="shared" si="116"/>
        <v>0</v>
      </c>
    </row>
    <row r="106" spans="3:129">
      <c r="I106" s="191"/>
    </row>
  </sheetData>
  <conditionalFormatting sqref="J6">
    <cfRule type="cellIs" dxfId="135" priority="23" stopIfTrue="1" operator="equal">
      <formula>1</formula>
    </cfRule>
  </conditionalFormatting>
  <conditionalFormatting sqref="J7">
    <cfRule type="cellIs" dxfId="134" priority="22" stopIfTrue="1" operator="equal">
      <formula>1</formula>
    </cfRule>
  </conditionalFormatting>
  <conditionalFormatting sqref="K6:L6">
    <cfRule type="cellIs" dxfId="133" priority="21" stopIfTrue="1" operator="equal">
      <formula>1</formula>
    </cfRule>
  </conditionalFormatting>
  <conditionalFormatting sqref="K7:L7">
    <cfRule type="cellIs" dxfId="132" priority="20" stopIfTrue="1" operator="equal">
      <formula>1</formula>
    </cfRule>
  </conditionalFormatting>
  <conditionalFormatting sqref="CH4:DY4">
    <cfRule type="expression" dxfId="131" priority="10" stopIfTrue="1">
      <formula>CH$6=1</formula>
    </cfRule>
    <cfRule type="expression" dxfId="130" priority="11" stopIfTrue="1">
      <formula>CH$7=1</formula>
    </cfRule>
  </conditionalFormatting>
  <conditionalFormatting sqref="J4:L4">
    <cfRule type="expression" dxfId="129" priority="18" stopIfTrue="1">
      <formula>J$6=1</formula>
    </cfRule>
    <cfRule type="expression" dxfId="128" priority="19" stopIfTrue="1">
      <formula>J$7=1</formula>
    </cfRule>
  </conditionalFormatting>
  <conditionalFormatting sqref="M6:CG6">
    <cfRule type="cellIs" dxfId="127" priority="17" stopIfTrue="1" operator="equal">
      <formula>1</formula>
    </cfRule>
  </conditionalFormatting>
  <conditionalFormatting sqref="M7:CG7">
    <cfRule type="cellIs" dxfId="126" priority="16" stopIfTrue="1" operator="equal">
      <formula>1</formula>
    </cfRule>
  </conditionalFormatting>
  <conditionalFormatting sqref="M4:CG4 N5:O5">
    <cfRule type="expression" dxfId="125" priority="14" stopIfTrue="1">
      <formula>M$6=1</formula>
    </cfRule>
    <cfRule type="expression" dxfId="124" priority="15" stopIfTrue="1">
      <formula>M$7=1</formula>
    </cfRule>
  </conditionalFormatting>
  <conditionalFormatting sqref="CH6:DY6">
    <cfRule type="cellIs" dxfId="123" priority="13" stopIfTrue="1" operator="equal">
      <formula>1</formula>
    </cfRule>
  </conditionalFormatting>
  <conditionalFormatting sqref="CH7:DY7">
    <cfRule type="cellIs" dxfId="122" priority="12" stopIfTrue="1" operator="equal">
      <formula>1</formula>
    </cfRule>
  </conditionalFormatting>
  <conditionalFormatting sqref="J5:M5">
    <cfRule type="expression" dxfId="121" priority="8" stopIfTrue="1">
      <formula>J$6=1</formula>
    </cfRule>
    <cfRule type="expression" dxfId="120" priority="9" stopIfTrue="1">
      <formula>J$7=1</formula>
    </cfRule>
  </conditionalFormatting>
  <conditionalFormatting sqref="P5:DY5">
    <cfRule type="expression" dxfId="119" priority="6" stopIfTrue="1">
      <formula>P$6=1</formula>
    </cfRule>
    <cfRule type="expression" dxfId="118" priority="7" stopIfTrue="1">
      <formula>P$7=1</formula>
    </cfRule>
  </conditionalFormatting>
  <conditionalFormatting sqref="J75">
    <cfRule type="cellIs" dxfId="117" priority="5" stopIfTrue="1" operator="equal">
      <formula>1</formula>
    </cfRule>
  </conditionalFormatting>
  <conditionalFormatting sqref="K75:DY75">
    <cfRule type="cellIs" dxfId="116" priority="4" stopIfTrue="1" operator="equal">
      <formula>1</formula>
    </cfRule>
  </conditionalFormatting>
  <conditionalFormatting sqref="I65">
    <cfRule type="cellIs" dxfId="115" priority="3" operator="notEqual">
      <formula>0</formula>
    </cfRule>
  </conditionalFormatting>
  <conditionalFormatting sqref="J91:DY91">
    <cfRule type="cellIs" dxfId="114" priority="2" stopIfTrue="1" operator="equal">
      <formula>1</formula>
    </cfRule>
  </conditionalFormatting>
  <conditionalFormatting sqref="K91:DY91">
    <cfRule type="cellIs" dxfId="113" priority="1" stopIfTrue="1" operator="equal">
      <formula>1</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FA66"/>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J8" sqref="J8"/>
    </sheetView>
  </sheetViews>
  <sheetFormatPr baseColWidth="10" defaultColWidth="0" defaultRowHeight="12.75"/>
  <cols>
    <col min="1" max="2" width="4.140625" style="146" customWidth="1"/>
    <col min="3" max="3" width="49.42578125" style="146" customWidth="1"/>
    <col min="4" max="5" width="13" style="146" customWidth="1"/>
    <col min="6" max="8" width="5.85546875" style="146" customWidth="1"/>
    <col min="9" max="129" width="11.42578125" style="146" customWidth="1"/>
    <col min="130" max="157" width="0" style="146" hidden="1" customWidth="1"/>
    <col min="158" max="16384" width="11.42578125" style="146" hidden="1"/>
  </cols>
  <sheetData>
    <row r="1" spans="1:129" ht="20.25">
      <c r="A1" s="43" t="s">
        <v>175</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row r="18" spans="1:129" ht="24" thickBot="1">
      <c r="A18" s="1"/>
      <c r="B18" s="1"/>
      <c r="C18" s="1" t="s">
        <v>309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row>
    <row r="19" spans="1:129" ht="20.25">
      <c r="C19" s="2" t="s">
        <v>289</v>
      </c>
    </row>
    <row r="20" spans="1:129">
      <c r="C20" s="146" t="s">
        <v>310</v>
      </c>
      <c r="D20" s="8" t="s">
        <v>294</v>
      </c>
      <c r="J20" s="141">
        <f>IF(J$7=1,LOOKUP(MONTH(J$4),Inputs!$G$74:$R$74,Inputs!$G$76:$R$76),0)</f>
        <v>0</v>
      </c>
      <c r="K20" s="141">
        <f>IF(K$7=1,LOOKUP(MONTH(K$4),Inputs!$G$74:$R$74,Inputs!$G$76:$R$76),0)</f>
        <v>0</v>
      </c>
      <c r="L20" s="141">
        <f>IF(L$7=1,LOOKUP(MONTH(L$4),Inputs!$G$74:$R$74,Inputs!$G$76:$R$76),0)</f>
        <v>0</v>
      </c>
      <c r="M20" s="141">
        <f>IF(M$7=1,LOOKUP(MONTH(M$4),Inputs!$G$74:$R$74,Inputs!$G$76:$R$76),0)</f>
        <v>0</v>
      </c>
      <c r="N20" s="141">
        <f>IF(N$7=1,LOOKUP(MONTH(N$4),Inputs!$G$74:$R$74,Inputs!$G$76:$R$76),0)</f>
        <v>0</v>
      </c>
      <c r="O20" s="141">
        <f>IF(O$7=1,LOOKUP(MONTH(O$4),Inputs!$G$74:$R$74,Inputs!$G$76:$R$76),0)</f>
        <v>0</v>
      </c>
      <c r="P20" s="141">
        <f>IF(P$7=1,LOOKUP(MONTH(P$4),Inputs!$G$74:$R$74,Inputs!$G$76:$R$76),0)</f>
        <v>1</v>
      </c>
      <c r="Q20" s="141">
        <f>IF(Q$7=1,LOOKUP(MONTH(Q$4),Inputs!$G$74:$R$74,Inputs!$G$76:$R$76),0)</f>
        <v>1</v>
      </c>
      <c r="R20" s="141">
        <f>IF(R$7=1,LOOKUP(MONTH(R$4),Inputs!$G$74:$R$74,Inputs!$G$76:$R$76),0)</f>
        <v>0.95</v>
      </c>
      <c r="S20" s="141">
        <f>IF(S$7=1,LOOKUP(MONTH(S$4),Inputs!$G$74:$R$74,Inputs!$G$76:$R$76),0)</f>
        <v>0.8</v>
      </c>
      <c r="T20" s="141">
        <f>IF(T$7=1,LOOKUP(MONTH(T$4),Inputs!$G$74:$R$74,Inputs!$G$76:$R$76),0)</f>
        <v>0.75</v>
      </c>
      <c r="U20" s="141">
        <f>IF(U$7=1,LOOKUP(MONTH(U$4),Inputs!$G$74:$R$74,Inputs!$G$76:$R$76),0)</f>
        <v>0.7</v>
      </c>
      <c r="V20" s="141">
        <f>IF(V$7=1,LOOKUP(MONTH(V$4),Inputs!$G$74:$R$74,Inputs!$G$76:$R$76),0)</f>
        <v>0.7</v>
      </c>
      <c r="W20" s="141">
        <f>IF(W$7=1,LOOKUP(MONTH(W$4),Inputs!$G$74:$R$74,Inputs!$G$76:$R$76),0)</f>
        <v>0.75</v>
      </c>
      <c r="X20" s="141">
        <f>IF(X$7=1,LOOKUP(MONTH(X$4),Inputs!$G$74:$R$74,Inputs!$G$76:$R$76),0)</f>
        <v>0.8</v>
      </c>
      <c r="Y20" s="141">
        <f>IF(Y$7=1,LOOKUP(MONTH(Y$4),Inputs!$G$74:$R$74,Inputs!$G$76:$R$76),0)</f>
        <v>0.9</v>
      </c>
      <c r="Z20" s="141">
        <f>IF(Z$7=1,LOOKUP(MONTH(Z$4),Inputs!$G$74:$R$74,Inputs!$G$76:$R$76),0)</f>
        <v>1</v>
      </c>
      <c r="AA20" s="141">
        <f>IF(AA$7=1,LOOKUP(MONTH(AA$4),Inputs!$G$74:$R$74,Inputs!$G$76:$R$76),0)</f>
        <v>1</v>
      </c>
      <c r="AB20" s="141">
        <f>IF(AB$7=1,LOOKUP(MONTH(AB$4),Inputs!$G$74:$R$74,Inputs!$G$76:$R$76),0)</f>
        <v>1</v>
      </c>
      <c r="AC20" s="141">
        <f>IF(AC$7=1,LOOKUP(MONTH(AC$4),Inputs!$G$74:$R$74,Inputs!$G$76:$R$76),0)</f>
        <v>1</v>
      </c>
      <c r="AD20" s="141">
        <f>IF(AD$7=1,LOOKUP(MONTH(AD$4),Inputs!$G$74:$R$74,Inputs!$G$76:$R$76),0)</f>
        <v>0.95</v>
      </c>
      <c r="AE20" s="141">
        <f>IF(AE$7=1,LOOKUP(MONTH(AE$4),Inputs!$G$74:$R$74,Inputs!$G$76:$R$76),0)</f>
        <v>0.8</v>
      </c>
      <c r="AF20" s="141">
        <f>IF(AF$7=1,LOOKUP(MONTH(AF$4),Inputs!$G$74:$R$74,Inputs!$G$76:$R$76),0)</f>
        <v>0.75</v>
      </c>
      <c r="AG20" s="141">
        <f>IF(AG$7=1,LOOKUP(MONTH(AG$4),Inputs!$G$74:$R$74,Inputs!$G$76:$R$76),0)</f>
        <v>0.7</v>
      </c>
      <c r="AH20" s="141">
        <f>IF(AH$7=1,LOOKUP(MONTH(AH$4),Inputs!$G$74:$R$74,Inputs!$G$76:$R$76),0)</f>
        <v>0.7</v>
      </c>
      <c r="AI20" s="141">
        <f>IF(AI$7=1,LOOKUP(MONTH(AI$4),Inputs!$G$74:$R$74,Inputs!$G$76:$R$76),0)</f>
        <v>0.75</v>
      </c>
      <c r="AJ20" s="141">
        <f>IF(AJ$7=1,LOOKUP(MONTH(AJ$4),Inputs!$G$74:$R$74,Inputs!$G$76:$R$76),0)</f>
        <v>0.8</v>
      </c>
      <c r="AK20" s="141">
        <f>IF(AK$7=1,LOOKUP(MONTH(AK$4),Inputs!$G$74:$R$74,Inputs!$G$76:$R$76),0)</f>
        <v>0.9</v>
      </c>
      <c r="AL20" s="141">
        <f>IF(AL$7=1,LOOKUP(MONTH(AL$4),Inputs!$G$74:$R$74,Inputs!$G$76:$R$76),0)</f>
        <v>1</v>
      </c>
      <c r="AM20" s="141">
        <f>IF(AM$7=1,LOOKUP(MONTH(AM$4),Inputs!$G$74:$R$74,Inputs!$G$76:$R$76),0)</f>
        <v>1</v>
      </c>
      <c r="AN20" s="141">
        <f>IF(AN$7=1,LOOKUP(MONTH(AN$4),Inputs!$G$74:$R$74,Inputs!$G$76:$R$76),0)</f>
        <v>1</v>
      </c>
      <c r="AO20" s="141">
        <f>IF(AO$7=1,LOOKUP(MONTH(AO$4),Inputs!$G$74:$R$74,Inputs!$G$76:$R$76),0)</f>
        <v>1</v>
      </c>
      <c r="AP20" s="141">
        <f>IF(AP$7=1,LOOKUP(MONTH(AP$4),Inputs!$G$74:$R$74,Inputs!$G$76:$R$76),0)</f>
        <v>0.95</v>
      </c>
      <c r="AQ20" s="141">
        <f>IF(AQ$7=1,LOOKUP(MONTH(AQ$4),Inputs!$G$74:$R$74,Inputs!$G$76:$R$76),0)</f>
        <v>0.8</v>
      </c>
      <c r="AR20" s="141">
        <f>IF(AR$7=1,LOOKUP(MONTH(AR$4),Inputs!$G$74:$R$74,Inputs!$G$76:$R$76),0)</f>
        <v>0.75</v>
      </c>
      <c r="AS20" s="141">
        <f>IF(AS$7=1,LOOKUP(MONTH(AS$4),Inputs!$G$74:$R$74,Inputs!$G$76:$R$76),0)</f>
        <v>0.7</v>
      </c>
      <c r="AT20" s="141">
        <f>IF(AT$7=1,LOOKUP(MONTH(AT$4),Inputs!$G$74:$R$74,Inputs!$G$76:$R$76),0)</f>
        <v>0.7</v>
      </c>
      <c r="AU20" s="141">
        <f>IF(AU$7=1,LOOKUP(MONTH(AU$4),Inputs!$G$74:$R$74,Inputs!$G$76:$R$76),0)</f>
        <v>0.75</v>
      </c>
      <c r="AV20" s="141">
        <f>IF(AV$7=1,LOOKUP(MONTH(AV$4),Inputs!$G$74:$R$74,Inputs!$G$76:$R$76),0)</f>
        <v>0.8</v>
      </c>
      <c r="AW20" s="141">
        <f>IF(AW$7=1,LOOKUP(MONTH(AW$4),Inputs!$G$74:$R$74,Inputs!$G$76:$R$76),0)</f>
        <v>0.9</v>
      </c>
      <c r="AX20" s="141">
        <f>IF(AX$7=1,LOOKUP(MONTH(AX$4),Inputs!$G$74:$R$74,Inputs!$G$76:$R$76),0)</f>
        <v>1</v>
      </c>
      <c r="AY20" s="141">
        <f>IF(AY$7=1,LOOKUP(MONTH(AY$4),Inputs!$G$74:$R$74,Inputs!$G$76:$R$76),0)</f>
        <v>1</v>
      </c>
      <c r="AZ20" s="141">
        <f>IF(AZ$7=1,LOOKUP(MONTH(AZ$4),Inputs!$G$74:$R$74,Inputs!$G$76:$R$76),0)</f>
        <v>1</v>
      </c>
      <c r="BA20" s="141">
        <f>IF(BA$7=1,LOOKUP(MONTH(BA$4),Inputs!$G$74:$R$74,Inputs!$G$76:$R$76),0)</f>
        <v>1</v>
      </c>
      <c r="BB20" s="141">
        <f>IF(BB$7=1,LOOKUP(MONTH(BB$4),Inputs!$G$74:$R$74,Inputs!$G$76:$R$76),0)</f>
        <v>0.95</v>
      </c>
      <c r="BC20" s="141">
        <f>IF(BC$7=1,LOOKUP(MONTH(BC$4),Inputs!$G$74:$R$74,Inputs!$G$76:$R$76),0)</f>
        <v>0.8</v>
      </c>
      <c r="BD20" s="141">
        <f>IF(BD$7=1,LOOKUP(MONTH(BD$4),Inputs!$G$74:$R$74,Inputs!$G$76:$R$76),0)</f>
        <v>0.75</v>
      </c>
      <c r="BE20" s="141">
        <f>IF(BE$7=1,LOOKUP(MONTH(BE$4),Inputs!$G$74:$R$74,Inputs!$G$76:$R$76),0)</f>
        <v>0.7</v>
      </c>
      <c r="BF20" s="141">
        <f>IF(BF$7=1,LOOKUP(MONTH(BF$4),Inputs!$G$74:$R$74,Inputs!$G$76:$R$76),0)</f>
        <v>0.7</v>
      </c>
      <c r="BG20" s="141">
        <f>IF(BG$7=1,LOOKUP(MONTH(BG$4),Inputs!$G$74:$R$74,Inputs!$G$76:$R$76),0)</f>
        <v>0.75</v>
      </c>
      <c r="BH20" s="141">
        <f>IF(BH$7=1,LOOKUP(MONTH(BH$4),Inputs!$G$74:$R$74,Inputs!$G$76:$R$76),0)</f>
        <v>0.8</v>
      </c>
      <c r="BI20" s="141">
        <f>IF(BI$7=1,LOOKUP(MONTH(BI$4),Inputs!$G$74:$R$74,Inputs!$G$76:$R$76),0)</f>
        <v>0.9</v>
      </c>
      <c r="BJ20" s="141">
        <f>IF(BJ$7=1,LOOKUP(MONTH(BJ$4),Inputs!$G$74:$R$74,Inputs!$G$76:$R$76),0)</f>
        <v>1</v>
      </c>
      <c r="BK20" s="141">
        <f>IF(BK$7=1,LOOKUP(MONTH(BK$4),Inputs!$G$74:$R$74,Inputs!$G$76:$R$76),0)</f>
        <v>1</v>
      </c>
      <c r="BL20" s="141">
        <f>IF(BL$7=1,LOOKUP(MONTH(BL$4),Inputs!$G$74:$R$74,Inputs!$G$76:$R$76),0)</f>
        <v>1</v>
      </c>
      <c r="BM20" s="141">
        <f>IF(BM$7=1,LOOKUP(MONTH(BM$4),Inputs!$G$74:$R$74,Inputs!$G$76:$R$76),0)</f>
        <v>1</v>
      </c>
      <c r="BN20" s="141">
        <f>IF(BN$7=1,LOOKUP(MONTH(BN$4),Inputs!$G$74:$R$74,Inputs!$G$76:$R$76),0)</f>
        <v>0.95</v>
      </c>
      <c r="BO20" s="141">
        <f>IF(BO$7=1,LOOKUP(MONTH(BO$4),Inputs!$G$74:$R$74,Inputs!$G$76:$R$76),0)</f>
        <v>0.8</v>
      </c>
      <c r="BP20" s="141">
        <f>IF(BP$7=1,LOOKUP(MONTH(BP$4),Inputs!$G$74:$R$74,Inputs!$G$76:$R$76),0)</f>
        <v>0.75</v>
      </c>
      <c r="BQ20" s="141">
        <f>IF(BQ$7=1,LOOKUP(MONTH(BQ$4),Inputs!$G$74:$R$74,Inputs!$G$76:$R$76),0)</f>
        <v>0.7</v>
      </c>
      <c r="BR20" s="141">
        <f>IF(BR$7=1,LOOKUP(MONTH(BR$4),Inputs!$G$74:$R$74,Inputs!$G$76:$R$76),0)</f>
        <v>0.7</v>
      </c>
      <c r="BS20" s="141">
        <f>IF(BS$7=1,LOOKUP(MONTH(BS$4),Inputs!$G$74:$R$74,Inputs!$G$76:$R$76),0)</f>
        <v>0.75</v>
      </c>
      <c r="BT20" s="141">
        <f>IF(BT$7=1,LOOKUP(MONTH(BT$4),Inputs!$G$74:$R$74,Inputs!$G$76:$R$76),0)</f>
        <v>0.8</v>
      </c>
      <c r="BU20" s="141">
        <f>IF(BU$7=1,LOOKUP(MONTH(BU$4),Inputs!$G$74:$R$74,Inputs!$G$76:$R$76),0)</f>
        <v>0.9</v>
      </c>
      <c r="BV20" s="141">
        <f>IF(BV$7=1,LOOKUP(MONTH(BV$4),Inputs!$G$74:$R$74,Inputs!$G$76:$R$76),0)</f>
        <v>1</v>
      </c>
      <c r="BW20" s="141">
        <f>IF(BW$7=1,LOOKUP(MONTH(BW$4),Inputs!$G$74:$R$74,Inputs!$G$76:$R$76),0)</f>
        <v>1</v>
      </c>
      <c r="BX20" s="141">
        <f>IF(BX$7=1,LOOKUP(MONTH(BX$4),Inputs!$G$74:$R$74,Inputs!$G$76:$R$76),0)</f>
        <v>1</v>
      </c>
      <c r="BY20" s="141">
        <f>IF(BY$7=1,LOOKUP(MONTH(BY$4),Inputs!$G$74:$R$74,Inputs!$G$76:$R$76),0)</f>
        <v>1</v>
      </c>
      <c r="BZ20" s="141">
        <f>IF(BZ$7=1,LOOKUP(MONTH(BZ$4),Inputs!$G$74:$R$74,Inputs!$G$76:$R$76),0)</f>
        <v>0.95</v>
      </c>
      <c r="CA20" s="141">
        <f>IF(CA$7=1,LOOKUP(MONTH(CA$4),Inputs!$G$74:$R$74,Inputs!$G$76:$R$76),0)</f>
        <v>0.8</v>
      </c>
      <c r="CB20" s="141">
        <f>IF(CB$7=1,LOOKUP(MONTH(CB$4),Inputs!$G$74:$R$74,Inputs!$G$76:$R$76),0)</f>
        <v>0.75</v>
      </c>
      <c r="CC20" s="141">
        <f>IF(CC$7=1,LOOKUP(MONTH(CC$4),Inputs!$G$74:$R$74,Inputs!$G$76:$R$76),0)</f>
        <v>0.7</v>
      </c>
      <c r="CD20" s="141">
        <f>IF(CD$7=1,LOOKUP(MONTH(CD$4),Inputs!$G$74:$R$74,Inputs!$G$76:$R$76),0)</f>
        <v>0.7</v>
      </c>
      <c r="CE20" s="141">
        <f>IF(CE$7=1,LOOKUP(MONTH(CE$4),Inputs!$G$74:$R$74,Inputs!$G$76:$R$76),0)</f>
        <v>0.75</v>
      </c>
      <c r="CF20" s="141">
        <f>IF(CF$7=1,LOOKUP(MONTH(CF$4),Inputs!$G$74:$R$74,Inputs!$G$76:$R$76),0)</f>
        <v>0.8</v>
      </c>
      <c r="CG20" s="141">
        <f>IF(CG$7=1,LOOKUP(MONTH(CG$4),Inputs!$G$74:$R$74,Inputs!$G$76:$R$76),0)</f>
        <v>0.9</v>
      </c>
      <c r="CH20" s="141">
        <f>IF(CH$7=1,LOOKUP(MONTH(CH$4),Inputs!$G$74:$R$74,Inputs!$G$76:$R$76),0)</f>
        <v>1</v>
      </c>
      <c r="CI20" s="141">
        <f>IF(CI$7=1,LOOKUP(MONTH(CI$4),Inputs!$G$74:$R$74,Inputs!$G$76:$R$76),0)</f>
        <v>1</v>
      </c>
      <c r="CJ20" s="141">
        <f>IF(CJ$7=1,LOOKUP(MONTH(CJ$4),Inputs!$G$74:$R$74,Inputs!$G$76:$R$76),0)</f>
        <v>0</v>
      </c>
      <c r="CK20" s="141">
        <f>IF(CK$7=1,LOOKUP(MONTH(CK$4),Inputs!$G$74:$R$74,Inputs!$G$76:$R$76),0)</f>
        <v>0</v>
      </c>
      <c r="CL20" s="141">
        <f>IF(CL$7=1,LOOKUP(MONTH(CL$4),Inputs!$G$74:$R$74,Inputs!$G$76:$R$76),0)</f>
        <v>0</v>
      </c>
      <c r="CM20" s="141">
        <f>IF(CM$7=1,LOOKUP(MONTH(CM$4),Inputs!$G$74:$R$74,Inputs!$G$76:$R$76),0)</f>
        <v>0</v>
      </c>
      <c r="CN20" s="141">
        <f>IF(CN$7=1,LOOKUP(MONTH(CN$4),Inputs!$G$74:$R$74,Inputs!$G$76:$R$76),0)</f>
        <v>0</v>
      </c>
      <c r="CO20" s="141">
        <f>IF(CO$7=1,LOOKUP(MONTH(CO$4),Inputs!$G$74:$R$74,Inputs!$G$76:$R$76),0)</f>
        <v>0</v>
      </c>
      <c r="CP20" s="141">
        <f>IF(CP$7=1,LOOKUP(MONTH(CP$4),Inputs!$G$74:$R$74,Inputs!$G$76:$R$76),0)</f>
        <v>0</v>
      </c>
      <c r="CQ20" s="141">
        <f>IF(CQ$7=1,LOOKUP(MONTH(CQ$4),Inputs!$G$74:$R$74,Inputs!$G$76:$R$76),0)</f>
        <v>0</v>
      </c>
      <c r="CR20" s="141">
        <f>IF(CR$7=1,LOOKUP(MONTH(CR$4),Inputs!$G$74:$R$74,Inputs!$G$76:$R$76),0)</f>
        <v>0</v>
      </c>
      <c r="CS20" s="141">
        <f>IF(CS$7=1,LOOKUP(MONTH(CS$4),Inputs!$G$74:$R$74,Inputs!$G$76:$R$76),0)</f>
        <v>0</v>
      </c>
      <c r="CT20" s="141">
        <f>IF(CT$7=1,LOOKUP(MONTH(CT$4),Inputs!$G$74:$R$74,Inputs!$G$76:$R$76),0)</f>
        <v>0</v>
      </c>
      <c r="CU20" s="141">
        <f>IF(CU$7=1,LOOKUP(MONTH(CU$4),Inputs!$G$74:$R$74,Inputs!$G$76:$R$76),0)</f>
        <v>0</v>
      </c>
      <c r="CV20" s="141">
        <f>IF(CV$7=1,LOOKUP(MONTH(CV$4),Inputs!$G$74:$R$74,Inputs!$G$76:$R$76),0)</f>
        <v>0</v>
      </c>
      <c r="CW20" s="141">
        <f>IF(CW$7=1,LOOKUP(MONTH(CW$4),Inputs!$G$74:$R$74,Inputs!$G$76:$R$76),0)</f>
        <v>0</v>
      </c>
      <c r="CX20" s="141">
        <f>IF(CX$7=1,LOOKUP(MONTH(CX$4),Inputs!$G$74:$R$74,Inputs!$G$76:$R$76),0)</f>
        <v>0</v>
      </c>
      <c r="CY20" s="141">
        <f>IF(CY$7=1,LOOKUP(MONTH(CY$4),Inputs!$G$74:$R$74,Inputs!$G$76:$R$76),0)</f>
        <v>0</v>
      </c>
      <c r="CZ20" s="141">
        <f>IF(CZ$7=1,LOOKUP(MONTH(CZ$4),Inputs!$G$74:$R$74,Inputs!$G$76:$R$76),0)</f>
        <v>0</v>
      </c>
      <c r="DA20" s="141">
        <f>IF(DA$7=1,LOOKUP(MONTH(DA$4),Inputs!$G$74:$R$74,Inputs!$G$76:$R$76),0)</f>
        <v>0</v>
      </c>
      <c r="DB20" s="141">
        <f>IF(DB$7=1,LOOKUP(MONTH(DB$4),Inputs!$G$74:$R$74,Inputs!$G$76:$R$76),0)</f>
        <v>0</v>
      </c>
      <c r="DC20" s="141">
        <f>IF(DC$7=1,LOOKUP(MONTH(DC$4),Inputs!$G$74:$R$74,Inputs!$G$76:$R$76),0)</f>
        <v>0</v>
      </c>
      <c r="DD20" s="141">
        <f>IF(DD$7=1,LOOKUP(MONTH(DD$4),Inputs!$G$74:$R$74,Inputs!$G$76:$R$76),0)</f>
        <v>0</v>
      </c>
      <c r="DE20" s="141">
        <f>IF(DE$7=1,LOOKUP(MONTH(DE$4),Inputs!$G$74:$R$74,Inputs!$G$76:$R$76),0)</f>
        <v>0</v>
      </c>
      <c r="DF20" s="141">
        <f>IF(DF$7=1,LOOKUP(MONTH(DF$4),Inputs!$G$74:$R$74,Inputs!$G$76:$R$76),0)</f>
        <v>0</v>
      </c>
      <c r="DG20" s="141">
        <f>IF(DG$7=1,LOOKUP(MONTH(DG$4),Inputs!$G$74:$R$74,Inputs!$G$76:$R$76),0)</f>
        <v>0</v>
      </c>
      <c r="DH20" s="141">
        <f>IF(DH$7=1,LOOKUP(MONTH(DH$4),Inputs!$G$74:$R$74,Inputs!$G$76:$R$76),0)</f>
        <v>0</v>
      </c>
      <c r="DI20" s="141">
        <f>IF(DI$7=1,LOOKUP(MONTH(DI$4),Inputs!$G$74:$R$74,Inputs!$G$76:$R$76),0)</f>
        <v>0</v>
      </c>
      <c r="DJ20" s="141">
        <f>IF(DJ$7=1,LOOKUP(MONTH(DJ$4),Inputs!$G$74:$R$74,Inputs!$G$76:$R$76),0)</f>
        <v>0</v>
      </c>
      <c r="DK20" s="141">
        <f>IF(DK$7=1,LOOKUP(MONTH(DK$4),Inputs!$G$74:$R$74,Inputs!$G$76:$R$76),0)</f>
        <v>0</v>
      </c>
      <c r="DL20" s="141">
        <f>IF(DL$7=1,LOOKUP(MONTH(DL$4),Inputs!$G$74:$R$74,Inputs!$G$76:$R$76),0)</f>
        <v>0</v>
      </c>
      <c r="DM20" s="141">
        <f>IF(DM$7=1,LOOKUP(MONTH(DM$4),Inputs!$G$74:$R$74,Inputs!$G$76:$R$76),0)</f>
        <v>0</v>
      </c>
      <c r="DN20" s="141">
        <f>IF(DN$7=1,LOOKUP(MONTH(DN$4),Inputs!$G$74:$R$74,Inputs!$G$76:$R$76),0)</f>
        <v>0</v>
      </c>
      <c r="DO20" s="141">
        <f>IF(DO$7=1,LOOKUP(MONTH(DO$4),Inputs!$G$74:$R$74,Inputs!$G$76:$R$76),0)</f>
        <v>0</v>
      </c>
      <c r="DP20" s="141">
        <f>IF(DP$7=1,LOOKUP(MONTH(DP$4),Inputs!$G$74:$R$74,Inputs!$G$76:$R$76),0)</f>
        <v>0</v>
      </c>
      <c r="DQ20" s="141">
        <f>IF(DQ$7=1,LOOKUP(MONTH(DQ$4),Inputs!$G$74:$R$74,Inputs!$G$76:$R$76),0)</f>
        <v>0</v>
      </c>
      <c r="DR20" s="141">
        <f>IF(DR$7=1,LOOKUP(MONTH(DR$4),Inputs!$G$74:$R$74,Inputs!$G$76:$R$76),0)</f>
        <v>0</v>
      </c>
      <c r="DS20" s="141">
        <f>IF(DS$7=1,LOOKUP(MONTH(DS$4),Inputs!$G$74:$R$74,Inputs!$G$76:$R$76),0)</f>
        <v>0</v>
      </c>
      <c r="DT20" s="141">
        <f>IF(DT$7=1,LOOKUP(MONTH(DT$4),Inputs!$G$74:$R$74,Inputs!$G$76:$R$76),0)</f>
        <v>0</v>
      </c>
      <c r="DU20" s="141">
        <f>IF(DU$7=1,LOOKUP(MONTH(DU$4),Inputs!$G$74:$R$74,Inputs!$G$76:$R$76),0)</f>
        <v>0</v>
      </c>
      <c r="DV20" s="141">
        <f>IF(DV$7=1,LOOKUP(MONTH(DV$4),Inputs!$G$74:$R$74,Inputs!$G$76:$R$76),0)</f>
        <v>0</v>
      </c>
      <c r="DW20" s="141">
        <f>IF(DW$7=1,LOOKUP(MONTH(DW$4),Inputs!$G$74:$R$74,Inputs!$G$76:$R$76),0)</f>
        <v>0</v>
      </c>
      <c r="DX20" s="141">
        <f>IF(DX$7=1,LOOKUP(MONTH(DX$4),Inputs!$G$74:$R$74,Inputs!$G$76:$R$76),0)</f>
        <v>0</v>
      </c>
      <c r="DY20" s="141">
        <f>IF(DY$7=1,LOOKUP(MONTH(DY$4),Inputs!$G$74:$R$74,Inputs!$G$76:$R$76),0)</f>
        <v>0</v>
      </c>
    </row>
    <row r="21" spans="1:129">
      <c r="C21" s="146" t="s">
        <v>311</v>
      </c>
      <c r="D21" s="8" t="s">
        <v>312</v>
      </c>
      <c r="E21" s="175">
        <f>Inputs!F71/Monate_Jahr</f>
        <v>3850</v>
      </c>
      <c r="I21" s="199">
        <f>SUM(J21:DY21)</f>
        <v>239085</v>
      </c>
      <c r="J21" s="191">
        <f t="shared" ref="J21:O21" si="0">$E21*J20</f>
        <v>0</v>
      </c>
      <c r="K21" s="191">
        <f t="shared" si="0"/>
        <v>0</v>
      </c>
      <c r="L21" s="191">
        <f t="shared" si="0"/>
        <v>0</v>
      </c>
      <c r="M21" s="191">
        <f t="shared" si="0"/>
        <v>0</v>
      </c>
      <c r="N21" s="191">
        <f t="shared" si="0"/>
        <v>0</v>
      </c>
      <c r="O21" s="191">
        <f t="shared" si="0"/>
        <v>0</v>
      </c>
      <c r="P21" s="191">
        <f>$E21*P20</f>
        <v>3850</v>
      </c>
      <c r="Q21" s="191">
        <f t="shared" ref="Q21:CB21" si="1">$E21*Q20</f>
        <v>3850</v>
      </c>
      <c r="R21" s="191">
        <f t="shared" si="1"/>
        <v>3657.5</v>
      </c>
      <c r="S21" s="191">
        <f t="shared" si="1"/>
        <v>3080</v>
      </c>
      <c r="T21" s="191">
        <f t="shared" si="1"/>
        <v>2887.5</v>
      </c>
      <c r="U21" s="191">
        <f t="shared" si="1"/>
        <v>2695</v>
      </c>
      <c r="V21" s="191">
        <f t="shared" si="1"/>
        <v>2695</v>
      </c>
      <c r="W21" s="191">
        <f t="shared" si="1"/>
        <v>2887.5</v>
      </c>
      <c r="X21" s="191">
        <f t="shared" si="1"/>
        <v>3080</v>
      </c>
      <c r="Y21" s="191">
        <f t="shared" si="1"/>
        <v>3465</v>
      </c>
      <c r="Z21" s="191">
        <f t="shared" si="1"/>
        <v>3850</v>
      </c>
      <c r="AA21" s="191">
        <f t="shared" si="1"/>
        <v>3850</v>
      </c>
      <c r="AB21" s="191">
        <f t="shared" si="1"/>
        <v>3850</v>
      </c>
      <c r="AC21" s="191">
        <f t="shared" si="1"/>
        <v>3850</v>
      </c>
      <c r="AD21" s="191">
        <f t="shared" si="1"/>
        <v>3657.5</v>
      </c>
      <c r="AE21" s="191">
        <f t="shared" si="1"/>
        <v>3080</v>
      </c>
      <c r="AF21" s="191">
        <f t="shared" si="1"/>
        <v>2887.5</v>
      </c>
      <c r="AG21" s="191">
        <f t="shared" si="1"/>
        <v>2695</v>
      </c>
      <c r="AH21" s="191">
        <f t="shared" si="1"/>
        <v>2695</v>
      </c>
      <c r="AI21" s="191">
        <f t="shared" si="1"/>
        <v>2887.5</v>
      </c>
      <c r="AJ21" s="191">
        <f t="shared" si="1"/>
        <v>3080</v>
      </c>
      <c r="AK21" s="191">
        <f t="shared" si="1"/>
        <v>3465</v>
      </c>
      <c r="AL21" s="191">
        <f t="shared" si="1"/>
        <v>3850</v>
      </c>
      <c r="AM21" s="191">
        <f t="shared" si="1"/>
        <v>3850</v>
      </c>
      <c r="AN21" s="191">
        <f t="shared" si="1"/>
        <v>3850</v>
      </c>
      <c r="AO21" s="191">
        <f t="shared" si="1"/>
        <v>3850</v>
      </c>
      <c r="AP21" s="191">
        <f t="shared" si="1"/>
        <v>3657.5</v>
      </c>
      <c r="AQ21" s="191">
        <f t="shared" si="1"/>
        <v>3080</v>
      </c>
      <c r="AR21" s="191">
        <f t="shared" si="1"/>
        <v>2887.5</v>
      </c>
      <c r="AS21" s="191">
        <f t="shared" si="1"/>
        <v>2695</v>
      </c>
      <c r="AT21" s="191">
        <f t="shared" si="1"/>
        <v>2695</v>
      </c>
      <c r="AU21" s="191">
        <f t="shared" si="1"/>
        <v>2887.5</v>
      </c>
      <c r="AV21" s="191">
        <f t="shared" si="1"/>
        <v>3080</v>
      </c>
      <c r="AW21" s="191">
        <f t="shared" si="1"/>
        <v>3465</v>
      </c>
      <c r="AX21" s="191">
        <f t="shared" si="1"/>
        <v>3850</v>
      </c>
      <c r="AY21" s="191">
        <f t="shared" si="1"/>
        <v>3850</v>
      </c>
      <c r="AZ21" s="191">
        <f t="shared" si="1"/>
        <v>3850</v>
      </c>
      <c r="BA21" s="191">
        <f t="shared" si="1"/>
        <v>3850</v>
      </c>
      <c r="BB21" s="191">
        <f t="shared" si="1"/>
        <v>3657.5</v>
      </c>
      <c r="BC21" s="191">
        <f t="shared" si="1"/>
        <v>3080</v>
      </c>
      <c r="BD21" s="191">
        <f t="shared" si="1"/>
        <v>2887.5</v>
      </c>
      <c r="BE21" s="191">
        <f t="shared" si="1"/>
        <v>2695</v>
      </c>
      <c r="BF21" s="191">
        <f t="shared" si="1"/>
        <v>2695</v>
      </c>
      <c r="BG21" s="191">
        <f t="shared" si="1"/>
        <v>2887.5</v>
      </c>
      <c r="BH21" s="191">
        <f t="shared" si="1"/>
        <v>3080</v>
      </c>
      <c r="BI21" s="191">
        <f t="shared" si="1"/>
        <v>3465</v>
      </c>
      <c r="BJ21" s="191">
        <f t="shared" si="1"/>
        <v>3850</v>
      </c>
      <c r="BK21" s="191">
        <f t="shared" si="1"/>
        <v>3850</v>
      </c>
      <c r="BL21" s="191">
        <f t="shared" si="1"/>
        <v>3850</v>
      </c>
      <c r="BM21" s="191">
        <f t="shared" si="1"/>
        <v>3850</v>
      </c>
      <c r="BN21" s="191">
        <f t="shared" si="1"/>
        <v>3657.5</v>
      </c>
      <c r="BO21" s="191">
        <f t="shared" si="1"/>
        <v>3080</v>
      </c>
      <c r="BP21" s="191">
        <f t="shared" si="1"/>
        <v>2887.5</v>
      </c>
      <c r="BQ21" s="191">
        <f t="shared" si="1"/>
        <v>2695</v>
      </c>
      <c r="BR21" s="191">
        <f t="shared" si="1"/>
        <v>2695</v>
      </c>
      <c r="BS21" s="191">
        <f t="shared" si="1"/>
        <v>2887.5</v>
      </c>
      <c r="BT21" s="191">
        <f t="shared" si="1"/>
        <v>3080</v>
      </c>
      <c r="BU21" s="191">
        <f t="shared" si="1"/>
        <v>3465</v>
      </c>
      <c r="BV21" s="191">
        <f t="shared" si="1"/>
        <v>3850</v>
      </c>
      <c r="BW21" s="191">
        <f t="shared" si="1"/>
        <v>3850</v>
      </c>
      <c r="BX21" s="191">
        <f t="shared" si="1"/>
        <v>3850</v>
      </c>
      <c r="BY21" s="191">
        <f t="shared" si="1"/>
        <v>3850</v>
      </c>
      <c r="BZ21" s="191">
        <f t="shared" si="1"/>
        <v>3657.5</v>
      </c>
      <c r="CA21" s="191">
        <f t="shared" si="1"/>
        <v>3080</v>
      </c>
      <c r="CB21" s="191">
        <f t="shared" si="1"/>
        <v>2887.5</v>
      </c>
      <c r="CC21" s="191">
        <f t="shared" ref="CC21:DY21" si="2">$E21*CC20</f>
        <v>2695</v>
      </c>
      <c r="CD21" s="191">
        <f t="shared" si="2"/>
        <v>2695</v>
      </c>
      <c r="CE21" s="191">
        <f t="shared" si="2"/>
        <v>2887.5</v>
      </c>
      <c r="CF21" s="191">
        <f t="shared" si="2"/>
        <v>3080</v>
      </c>
      <c r="CG21" s="191">
        <f t="shared" si="2"/>
        <v>3465</v>
      </c>
      <c r="CH21" s="191">
        <f t="shared" si="2"/>
        <v>3850</v>
      </c>
      <c r="CI21" s="191">
        <f t="shared" si="2"/>
        <v>3850</v>
      </c>
      <c r="CJ21" s="191">
        <f t="shared" si="2"/>
        <v>0</v>
      </c>
      <c r="CK21" s="191">
        <f t="shared" si="2"/>
        <v>0</v>
      </c>
      <c r="CL21" s="191">
        <f t="shared" si="2"/>
        <v>0</v>
      </c>
      <c r="CM21" s="191">
        <f t="shared" si="2"/>
        <v>0</v>
      </c>
      <c r="CN21" s="191">
        <f t="shared" si="2"/>
        <v>0</v>
      </c>
      <c r="CO21" s="191">
        <f t="shared" si="2"/>
        <v>0</v>
      </c>
      <c r="CP21" s="191">
        <f t="shared" si="2"/>
        <v>0</v>
      </c>
      <c r="CQ21" s="191">
        <f t="shared" si="2"/>
        <v>0</v>
      </c>
      <c r="CR21" s="191">
        <f t="shared" si="2"/>
        <v>0</v>
      </c>
      <c r="CS21" s="191">
        <f t="shared" si="2"/>
        <v>0</v>
      </c>
      <c r="CT21" s="191">
        <f t="shared" si="2"/>
        <v>0</v>
      </c>
      <c r="CU21" s="191">
        <f t="shared" si="2"/>
        <v>0</v>
      </c>
      <c r="CV21" s="191">
        <f t="shared" si="2"/>
        <v>0</v>
      </c>
      <c r="CW21" s="191">
        <f t="shared" si="2"/>
        <v>0</v>
      </c>
      <c r="CX21" s="191">
        <f t="shared" si="2"/>
        <v>0</v>
      </c>
      <c r="CY21" s="191">
        <f t="shared" si="2"/>
        <v>0</v>
      </c>
      <c r="CZ21" s="191">
        <f t="shared" si="2"/>
        <v>0</v>
      </c>
      <c r="DA21" s="191">
        <f t="shared" si="2"/>
        <v>0</v>
      </c>
      <c r="DB21" s="191">
        <f t="shared" si="2"/>
        <v>0</v>
      </c>
      <c r="DC21" s="191">
        <f t="shared" si="2"/>
        <v>0</v>
      </c>
      <c r="DD21" s="191">
        <f t="shared" si="2"/>
        <v>0</v>
      </c>
      <c r="DE21" s="191">
        <f t="shared" si="2"/>
        <v>0</v>
      </c>
      <c r="DF21" s="191">
        <f t="shared" si="2"/>
        <v>0</v>
      </c>
      <c r="DG21" s="191">
        <f t="shared" si="2"/>
        <v>0</v>
      </c>
      <c r="DH21" s="191">
        <f t="shared" si="2"/>
        <v>0</v>
      </c>
      <c r="DI21" s="191">
        <f t="shared" si="2"/>
        <v>0</v>
      </c>
      <c r="DJ21" s="191">
        <f t="shared" si="2"/>
        <v>0</v>
      </c>
      <c r="DK21" s="191">
        <f t="shared" si="2"/>
        <v>0</v>
      </c>
      <c r="DL21" s="191">
        <f t="shared" si="2"/>
        <v>0</v>
      </c>
      <c r="DM21" s="191">
        <f t="shared" si="2"/>
        <v>0</v>
      </c>
      <c r="DN21" s="191">
        <f t="shared" si="2"/>
        <v>0</v>
      </c>
      <c r="DO21" s="191">
        <f t="shared" si="2"/>
        <v>0</v>
      </c>
      <c r="DP21" s="191">
        <f t="shared" si="2"/>
        <v>0</v>
      </c>
      <c r="DQ21" s="191">
        <f t="shared" si="2"/>
        <v>0</v>
      </c>
      <c r="DR21" s="191">
        <f t="shared" si="2"/>
        <v>0</v>
      </c>
      <c r="DS21" s="191">
        <f t="shared" si="2"/>
        <v>0</v>
      </c>
      <c r="DT21" s="191">
        <f t="shared" si="2"/>
        <v>0</v>
      </c>
      <c r="DU21" s="191">
        <f t="shared" si="2"/>
        <v>0</v>
      </c>
      <c r="DV21" s="191">
        <f t="shared" si="2"/>
        <v>0</v>
      </c>
      <c r="DW21" s="191">
        <f t="shared" si="2"/>
        <v>0</v>
      </c>
      <c r="DX21" s="191">
        <f t="shared" si="2"/>
        <v>0</v>
      </c>
      <c r="DY21" s="191">
        <f t="shared" si="2"/>
        <v>0</v>
      </c>
    </row>
    <row r="22" spans="1:129">
      <c r="C22" s="146" t="s">
        <v>313</v>
      </c>
      <c r="D22" s="8" t="s">
        <v>231</v>
      </c>
      <c r="J22" s="141">
        <f>IF(J7=1,LOOKUP(J15,Inputs!$G$78:$J$78,Inputs!$G$79:$J$79),0)</f>
        <v>0</v>
      </c>
      <c r="K22" s="141">
        <f>IF(K7=1,LOOKUP(K15,Inputs!$G$78:$J$78,Inputs!$G$79:$J$79),0)</f>
        <v>0</v>
      </c>
      <c r="L22" s="141">
        <f>IF(L7=1,LOOKUP(L15,Inputs!$G$78:$J$78,Inputs!$G$79:$J$79),0)</f>
        <v>0</v>
      </c>
      <c r="M22" s="141">
        <f>IF(M7=1,LOOKUP(M15,Inputs!$G$78:$J$78,Inputs!$G$79:$J$79),0)</f>
        <v>0</v>
      </c>
      <c r="N22" s="141">
        <f>IF(N7=1,LOOKUP(N15,Inputs!$G$78:$J$78,Inputs!$G$79:$J$79),0)</f>
        <v>0</v>
      </c>
      <c r="O22" s="141">
        <f>IF(O7=1,LOOKUP(O15,Inputs!$G$78:$J$78,Inputs!$G$79:$J$79),0)</f>
        <v>0</v>
      </c>
      <c r="P22" s="141">
        <f>IF(P7=1,LOOKUP(P15,Inputs!$G$78:$J$78,Inputs!$G$79:$J$79),0)</f>
        <v>0.75</v>
      </c>
      <c r="Q22" s="141">
        <f>IF(Q7=1,LOOKUP(Q15,Inputs!$G$78:$J$78,Inputs!$G$79:$J$79),0)</f>
        <v>0.75</v>
      </c>
      <c r="R22" s="141">
        <f>IF(R7=1,LOOKUP(R15,Inputs!$G$78:$J$78,Inputs!$G$79:$J$79),0)</f>
        <v>0.75</v>
      </c>
      <c r="S22" s="141">
        <f>IF(S7=1,LOOKUP(S15,Inputs!$G$78:$J$78,Inputs!$G$79:$J$79),0)</f>
        <v>0.75</v>
      </c>
      <c r="T22" s="141">
        <f>IF(T7=1,LOOKUP(T15,Inputs!$G$78:$J$78,Inputs!$G$79:$J$79),0)</f>
        <v>0.75</v>
      </c>
      <c r="U22" s="141">
        <f>IF(U7=1,LOOKUP(U15,Inputs!$G$78:$J$78,Inputs!$G$79:$J$79),0)</f>
        <v>0.75</v>
      </c>
      <c r="V22" s="141">
        <f>IF(V7=1,LOOKUP(V15,Inputs!$G$78:$J$78,Inputs!$G$79:$J$79),0)</f>
        <v>0.75</v>
      </c>
      <c r="W22" s="141">
        <f>IF(W7=1,LOOKUP(W15,Inputs!$G$78:$J$78,Inputs!$G$79:$J$79),0)</f>
        <v>0.75</v>
      </c>
      <c r="X22" s="141">
        <f>IF(X7=1,LOOKUP(X15,Inputs!$G$78:$J$78,Inputs!$G$79:$J$79),0)</f>
        <v>0.75</v>
      </c>
      <c r="Y22" s="141">
        <f>IF(Y7=1,LOOKUP(Y15,Inputs!$G$78:$J$78,Inputs!$G$79:$J$79),0)</f>
        <v>0.75</v>
      </c>
      <c r="Z22" s="141">
        <f>IF(Z7=1,LOOKUP(Z15,Inputs!$G$78:$J$78,Inputs!$G$79:$J$79),0)</f>
        <v>0.75</v>
      </c>
      <c r="AA22" s="141">
        <f>IF(AA7=1,LOOKUP(AA15,Inputs!$G$78:$J$78,Inputs!$G$79:$J$79),0)</f>
        <v>0.75</v>
      </c>
      <c r="AB22" s="141">
        <f>IF(AB7=1,LOOKUP(AB15,Inputs!$G$78:$J$78,Inputs!$G$79:$J$79),0)</f>
        <v>0.8</v>
      </c>
      <c r="AC22" s="141">
        <f>IF(AC7=1,LOOKUP(AC15,Inputs!$G$78:$J$78,Inputs!$G$79:$J$79),0)</f>
        <v>0.8</v>
      </c>
      <c r="AD22" s="141">
        <f>IF(AD7=1,LOOKUP(AD15,Inputs!$G$78:$J$78,Inputs!$G$79:$J$79),0)</f>
        <v>0.8</v>
      </c>
      <c r="AE22" s="141">
        <f>IF(AE7=1,LOOKUP(AE15,Inputs!$G$78:$J$78,Inputs!$G$79:$J$79),0)</f>
        <v>0.8</v>
      </c>
      <c r="AF22" s="141">
        <f>IF(AF7=1,LOOKUP(AF15,Inputs!$G$78:$J$78,Inputs!$G$79:$J$79),0)</f>
        <v>0.8</v>
      </c>
      <c r="AG22" s="141">
        <f>IF(AG7=1,LOOKUP(AG15,Inputs!$G$78:$J$78,Inputs!$G$79:$J$79),0)</f>
        <v>0.8</v>
      </c>
      <c r="AH22" s="141">
        <f>IF(AH7=1,LOOKUP(AH15,Inputs!$G$78:$J$78,Inputs!$G$79:$J$79),0)</f>
        <v>0.8</v>
      </c>
      <c r="AI22" s="141">
        <f>IF(AI7=1,LOOKUP(AI15,Inputs!$G$78:$J$78,Inputs!$G$79:$J$79),0)</f>
        <v>0.8</v>
      </c>
      <c r="AJ22" s="141">
        <f>IF(AJ7=1,LOOKUP(AJ15,Inputs!$G$78:$J$78,Inputs!$G$79:$J$79),0)</f>
        <v>0.8</v>
      </c>
      <c r="AK22" s="141">
        <f>IF(AK7=1,LOOKUP(AK15,Inputs!$G$78:$J$78,Inputs!$G$79:$J$79),0)</f>
        <v>0.8</v>
      </c>
      <c r="AL22" s="141">
        <f>IF(AL7=1,LOOKUP(AL15,Inputs!$G$78:$J$78,Inputs!$G$79:$J$79),0)</f>
        <v>0.8</v>
      </c>
      <c r="AM22" s="141">
        <f>IF(AM7=1,LOOKUP(AM15,Inputs!$G$78:$J$78,Inputs!$G$79:$J$79),0)</f>
        <v>0.8</v>
      </c>
      <c r="AN22" s="141">
        <f>IF(AN7=1,LOOKUP(AN15,Inputs!$G$78:$J$78,Inputs!$G$79:$J$79),0)</f>
        <v>0.85</v>
      </c>
      <c r="AO22" s="141">
        <f>IF(AO7=1,LOOKUP(AO15,Inputs!$G$78:$J$78,Inputs!$G$79:$J$79),0)</f>
        <v>0.85</v>
      </c>
      <c r="AP22" s="141">
        <f>IF(AP7=1,LOOKUP(AP15,Inputs!$G$78:$J$78,Inputs!$G$79:$J$79),0)</f>
        <v>0.85</v>
      </c>
      <c r="AQ22" s="141">
        <f>IF(AQ7=1,LOOKUP(AQ15,Inputs!$G$78:$J$78,Inputs!$G$79:$J$79),0)</f>
        <v>0.85</v>
      </c>
      <c r="AR22" s="141">
        <f>IF(AR7=1,LOOKUP(AR15,Inputs!$G$78:$J$78,Inputs!$G$79:$J$79),0)</f>
        <v>0.85</v>
      </c>
      <c r="AS22" s="141">
        <f>IF(AS7=1,LOOKUP(AS15,Inputs!$G$78:$J$78,Inputs!$G$79:$J$79),0)</f>
        <v>0.85</v>
      </c>
      <c r="AT22" s="141">
        <f>IF(AT7=1,LOOKUP(AT15,Inputs!$G$78:$J$78,Inputs!$G$79:$J$79),0)</f>
        <v>0.85</v>
      </c>
      <c r="AU22" s="141">
        <f>IF(AU7=1,LOOKUP(AU15,Inputs!$G$78:$J$78,Inputs!$G$79:$J$79),0)</f>
        <v>0.85</v>
      </c>
      <c r="AV22" s="141">
        <f>IF(AV7=1,LOOKUP(AV15,Inputs!$G$78:$J$78,Inputs!$G$79:$J$79),0)</f>
        <v>0.85</v>
      </c>
      <c r="AW22" s="141">
        <f>IF(AW7=1,LOOKUP(AW15,Inputs!$G$78:$J$78,Inputs!$G$79:$J$79),0)</f>
        <v>0.85</v>
      </c>
      <c r="AX22" s="141">
        <f>IF(AX7=1,LOOKUP(AX15,Inputs!$G$78:$J$78,Inputs!$G$79:$J$79),0)</f>
        <v>0.85</v>
      </c>
      <c r="AY22" s="141">
        <f>IF(AY7=1,LOOKUP(AY15,Inputs!$G$78:$J$78,Inputs!$G$79:$J$79),0)</f>
        <v>0.85</v>
      </c>
      <c r="AZ22" s="141">
        <f>IF(AZ7=1,LOOKUP(AZ15,Inputs!$G$78:$J$78,Inputs!$G$79:$J$79),0)</f>
        <v>0.92</v>
      </c>
      <c r="BA22" s="141">
        <f>IF(BA7=1,LOOKUP(BA15,Inputs!$G$78:$J$78,Inputs!$G$79:$J$79),0)</f>
        <v>0.92</v>
      </c>
      <c r="BB22" s="141">
        <f>IF(BB7=1,LOOKUP(BB15,Inputs!$G$78:$J$78,Inputs!$G$79:$J$79),0)</f>
        <v>0.92</v>
      </c>
      <c r="BC22" s="141">
        <f>IF(BC7=1,LOOKUP(BC15,Inputs!$G$78:$J$78,Inputs!$G$79:$J$79),0)</f>
        <v>0.92</v>
      </c>
      <c r="BD22" s="141">
        <f>IF(BD7=1,LOOKUP(BD15,Inputs!$G$78:$J$78,Inputs!$G$79:$J$79),0)</f>
        <v>0.92</v>
      </c>
      <c r="BE22" s="141">
        <f>IF(BE7=1,LOOKUP(BE15,Inputs!$G$78:$J$78,Inputs!$G$79:$J$79),0)</f>
        <v>0.92</v>
      </c>
      <c r="BF22" s="141">
        <f>IF(BF7=1,LOOKUP(BF15,Inputs!$G$78:$J$78,Inputs!$G$79:$J$79),0)</f>
        <v>0.92</v>
      </c>
      <c r="BG22" s="141">
        <f>IF(BG7=1,LOOKUP(BG15,Inputs!$G$78:$J$78,Inputs!$G$79:$J$79),0)</f>
        <v>0.92</v>
      </c>
      <c r="BH22" s="141">
        <f>IF(BH7=1,LOOKUP(BH15,Inputs!$G$78:$J$78,Inputs!$G$79:$J$79),0)</f>
        <v>0.92</v>
      </c>
      <c r="BI22" s="141">
        <f>IF(BI7=1,LOOKUP(BI15,Inputs!$G$78:$J$78,Inputs!$G$79:$J$79),0)</f>
        <v>0.92</v>
      </c>
      <c r="BJ22" s="141">
        <f>IF(BJ7=1,LOOKUP(BJ15,Inputs!$G$78:$J$78,Inputs!$G$79:$J$79),0)</f>
        <v>0.92</v>
      </c>
      <c r="BK22" s="141">
        <f>IF(BK7=1,LOOKUP(BK15,Inputs!$G$78:$J$78,Inputs!$G$79:$J$79),0)</f>
        <v>0.92</v>
      </c>
      <c r="BL22" s="141">
        <f>IF(BL7=1,LOOKUP(BL15,Inputs!$G$78:$J$78,Inputs!$G$79:$J$79),0)</f>
        <v>0.92</v>
      </c>
      <c r="BM22" s="141">
        <f>IF(BM7=1,LOOKUP(BM15,Inputs!$G$78:$J$78,Inputs!$G$79:$J$79),0)</f>
        <v>0.92</v>
      </c>
      <c r="BN22" s="141">
        <f>IF(BN7=1,LOOKUP(BN15,Inputs!$G$78:$J$78,Inputs!$G$79:$J$79),0)</f>
        <v>0.92</v>
      </c>
      <c r="BO22" s="141">
        <f>IF(BO7=1,LOOKUP(BO15,Inputs!$G$78:$J$78,Inputs!$G$79:$J$79),0)</f>
        <v>0.92</v>
      </c>
      <c r="BP22" s="141">
        <f>IF(BP7=1,LOOKUP(BP15,Inputs!$G$78:$J$78,Inputs!$G$79:$J$79),0)</f>
        <v>0.92</v>
      </c>
      <c r="BQ22" s="141">
        <f>IF(BQ7=1,LOOKUP(BQ15,Inputs!$G$78:$J$78,Inputs!$G$79:$J$79),0)</f>
        <v>0.92</v>
      </c>
      <c r="BR22" s="141">
        <f>IF(BR7=1,LOOKUP(BR15,Inputs!$G$78:$J$78,Inputs!$G$79:$J$79),0)</f>
        <v>0.92</v>
      </c>
      <c r="BS22" s="141">
        <f>IF(BS7=1,LOOKUP(BS15,Inputs!$G$78:$J$78,Inputs!$G$79:$J$79),0)</f>
        <v>0.92</v>
      </c>
      <c r="BT22" s="141">
        <f>IF(BT7=1,LOOKUP(BT15,Inputs!$G$78:$J$78,Inputs!$G$79:$J$79),0)</f>
        <v>0.92</v>
      </c>
      <c r="BU22" s="141">
        <f>IF(BU7=1,LOOKUP(BU15,Inputs!$G$78:$J$78,Inputs!$G$79:$J$79),0)</f>
        <v>0.92</v>
      </c>
      <c r="BV22" s="141">
        <f>IF(BV7=1,LOOKUP(BV15,Inputs!$G$78:$J$78,Inputs!$G$79:$J$79),0)</f>
        <v>0.92</v>
      </c>
      <c r="BW22" s="141">
        <f>IF(BW7=1,LOOKUP(BW15,Inputs!$G$78:$J$78,Inputs!$G$79:$J$79),0)</f>
        <v>0.92</v>
      </c>
      <c r="BX22" s="141">
        <f>IF(BX7=1,LOOKUP(BX15,Inputs!$G$78:$J$78,Inputs!$G$79:$J$79),0)</f>
        <v>0.92</v>
      </c>
      <c r="BY22" s="141">
        <f>IF(BY7=1,LOOKUP(BY15,Inputs!$G$78:$J$78,Inputs!$G$79:$J$79),0)</f>
        <v>0.92</v>
      </c>
      <c r="BZ22" s="141">
        <f>IF(BZ7=1,LOOKUP(BZ15,Inputs!$G$78:$J$78,Inputs!$G$79:$J$79),0)</f>
        <v>0.92</v>
      </c>
      <c r="CA22" s="141">
        <f>IF(CA7=1,LOOKUP(CA15,Inputs!$G$78:$J$78,Inputs!$G$79:$J$79),0)</f>
        <v>0.92</v>
      </c>
      <c r="CB22" s="141">
        <f>IF(CB7=1,LOOKUP(CB15,Inputs!$G$78:$J$78,Inputs!$G$79:$J$79),0)</f>
        <v>0.92</v>
      </c>
      <c r="CC22" s="141">
        <f>IF(CC7=1,LOOKUP(CC15,Inputs!$G$78:$J$78,Inputs!$G$79:$J$79),0)</f>
        <v>0.92</v>
      </c>
      <c r="CD22" s="141">
        <f>IF(CD7=1,LOOKUP(CD15,Inputs!$G$78:$J$78,Inputs!$G$79:$J$79),0)</f>
        <v>0.92</v>
      </c>
      <c r="CE22" s="141">
        <f>IF(CE7=1,LOOKUP(CE15,Inputs!$G$78:$J$78,Inputs!$G$79:$J$79),0)</f>
        <v>0.92</v>
      </c>
      <c r="CF22" s="141">
        <f>IF(CF7=1,LOOKUP(CF15,Inputs!$G$78:$J$78,Inputs!$G$79:$J$79),0)</f>
        <v>0.92</v>
      </c>
      <c r="CG22" s="141">
        <f>IF(CG7=1,LOOKUP(CG15,Inputs!$G$78:$J$78,Inputs!$G$79:$J$79),0)</f>
        <v>0.92</v>
      </c>
      <c r="CH22" s="141">
        <f>IF(CH7=1,LOOKUP(CH15,Inputs!$G$78:$J$78,Inputs!$G$79:$J$79),0)</f>
        <v>0.92</v>
      </c>
      <c r="CI22" s="141">
        <f>IF(CI7=1,LOOKUP(CI15,Inputs!$G$78:$J$78,Inputs!$G$79:$J$79),0)</f>
        <v>0.92</v>
      </c>
      <c r="CJ22" s="141">
        <f>IF(CJ7=1,LOOKUP(CJ15,Inputs!$G$78:$J$78,Inputs!$G$79:$J$79),0)</f>
        <v>0</v>
      </c>
      <c r="CK22" s="141">
        <f>IF(CK7=1,LOOKUP(CK15,Inputs!$G$78:$J$78,Inputs!$G$79:$J$79),0)</f>
        <v>0</v>
      </c>
      <c r="CL22" s="141">
        <f>IF(CL7=1,LOOKUP(CL15,Inputs!$G$78:$J$78,Inputs!$G$79:$J$79),0)</f>
        <v>0</v>
      </c>
      <c r="CM22" s="141">
        <f>IF(CM7=1,LOOKUP(CM15,Inputs!$G$78:$J$78,Inputs!$G$79:$J$79),0)</f>
        <v>0</v>
      </c>
      <c r="CN22" s="141">
        <f>IF(CN7=1,LOOKUP(CN15,Inputs!$G$78:$J$78,Inputs!$G$79:$J$79),0)</f>
        <v>0</v>
      </c>
      <c r="CO22" s="141">
        <f>IF(CO7=1,LOOKUP(CO15,Inputs!$G$78:$J$78,Inputs!$G$79:$J$79),0)</f>
        <v>0</v>
      </c>
      <c r="CP22" s="141">
        <f>IF(CP7=1,LOOKUP(CP15,Inputs!$G$78:$J$78,Inputs!$G$79:$J$79),0)</f>
        <v>0</v>
      </c>
      <c r="CQ22" s="141">
        <f>IF(CQ7=1,LOOKUP(CQ15,Inputs!$G$78:$J$78,Inputs!$G$79:$J$79),0)</f>
        <v>0</v>
      </c>
      <c r="CR22" s="141">
        <f>IF(CR7=1,LOOKUP(CR15,Inputs!$G$78:$J$78,Inputs!$G$79:$J$79),0)</f>
        <v>0</v>
      </c>
      <c r="CS22" s="141">
        <f>IF(CS7=1,LOOKUP(CS15,Inputs!$G$78:$J$78,Inputs!$G$79:$J$79),0)</f>
        <v>0</v>
      </c>
      <c r="CT22" s="141">
        <f>IF(CT7=1,LOOKUP(CT15,Inputs!$G$78:$J$78,Inputs!$G$79:$J$79),0)</f>
        <v>0</v>
      </c>
      <c r="CU22" s="141">
        <f>IF(CU7=1,LOOKUP(CU15,Inputs!$G$78:$J$78,Inputs!$G$79:$J$79),0)</f>
        <v>0</v>
      </c>
      <c r="CV22" s="141">
        <f>IF(CV7=1,LOOKUP(CV15,Inputs!$G$78:$J$78,Inputs!$G$79:$J$79),0)</f>
        <v>0</v>
      </c>
      <c r="CW22" s="141">
        <f>IF(CW7=1,LOOKUP(CW15,Inputs!$G$78:$J$78,Inputs!$G$79:$J$79),0)</f>
        <v>0</v>
      </c>
      <c r="CX22" s="141">
        <f>IF(CX7=1,LOOKUP(CX15,Inputs!$G$78:$J$78,Inputs!$G$79:$J$79),0)</f>
        <v>0</v>
      </c>
      <c r="CY22" s="141">
        <f>IF(CY7=1,LOOKUP(CY15,Inputs!$G$78:$J$78,Inputs!$G$79:$J$79),0)</f>
        <v>0</v>
      </c>
      <c r="CZ22" s="141">
        <f>IF(CZ7=1,LOOKUP(CZ15,Inputs!$G$78:$J$78,Inputs!$G$79:$J$79),0)</f>
        <v>0</v>
      </c>
      <c r="DA22" s="141">
        <f>IF(DA7=1,LOOKUP(DA15,Inputs!$G$78:$J$78,Inputs!$G$79:$J$79),0)</f>
        <v>0</v>
      </c>
      <c r="DB22" s="141">
        <f>IF(DB7=1,LOOKUP(DB15,Inputs!$G$78:$J$78,Inputs!$G$79:$J$79),0)</f>
        <v>0</v>
      </c>
      <c r="DC22" s="141">
        <f>IF(DC7=1,LOOKUP(DC15,Inputs!$G$78:$J$78,Inputs!$G$79:$J$79),0)</f>
        <v>0</v>
      </c>
      <c r="DD22" s="141">
        <f>IF(DD7=1,LOOKUP(DD15,Inputs!$G$78:$J$78,Inputs!$G$79:$J$79),0)</f>
        <v>0</v>
      </c>
      <c r="DE22" s="141">
        <f>IF(DE7=1,LOOKUP(DE15,Inputs!$G$78:$J$78,Inputs!$G$79:$J$79),0)</f>
        <v>0</v>
      </c>
      <c r="DF22" s="141">
        <f>IF(DF7=1,LOOKUP(DF15,Inputs!$G$78:$J$78,Inputs!$G$79:$J$79),0)</f>
        <v>0</v>
      </c>
      <c r="DG22" s="141">
        <f>IF(DG7=1,LOOKUP(DG15,Inputs!$G$78:$J$78,Inputs!$G$79:$J$79),0)</f>
        <v>0</v>
      </c>
      <c r="DH22" s="141">
        <f>IF(DH7=1,LOOKUP(DH15,Inputs!$G$78:$J$78,Inputs!$G$79:$J$79),0)</f>
        <v>0</v>
      </c>
      <c r="DI22" s="141">
        <f>IF(DI7=1,LOOKUP(DI15,Inputs!$G$78:$J$78,Inputs!$G$79:$J$79),0)</f>
        <v>0</v>
      </c>
      <c r="DJ22" s="141">
        <f>IF(DJ7=1,LOOKUP(DJ15,Inputs!$G$78:$J$78,Inputs!$G$79:$J$79),0)</f>
        <v>0</v>
      </c>
      <c r="DK22" s="141">
        <f>IF(DK7=1,LOOKUP(DK15,Inputs!$G$78:$J$78,Inputs!$G$79:$J$79),0)</f>
        <v>0</v>
      </c>
      <c r="DL22" s="141">
        <f>IF(DL7=1,LOOKUP(DL15,Inputs!$G$78:$J$78,Inputs!$G$79:$J$79),0)</f>
        <v>0</v>
      </c>
      <c r="DM22" s="141">
        <f>IF(DM7=1,LOOKUP(DM15,Inputs!$G$78:$J$78,Inputs!$G$79:$J$79),0)</f>
        <v>0</v>
      </c>
      <c r="DN22" s="141">
        <f>IF(DN7=1,LOOKUP(DN15,Inputs!$G$78:$J$78,Inputs!$G$79:$J$79),0)</f>
        <v>0</v>
      </c>
      <c r="DO22" s="141">
        <f>IF(DO7=1,LOOKUP(DO15,Inputs!$G$78:$J$78,Inputs!$G$79:$J$79),0)</f>
        <v>0</v>
      </c>
      <c r="DP22" s="141">
        <f>IF(DP7=1,LOOKUP(DP15,Inputs!$G$78:$J$78,Inputs!$G$79:$J$79),0)</f>
        <v>0</v>
      </c>
      <c r="DQ22" s="141">
        <f>IF(DQ7=1,LOOKUP(DQ15,Inputs!$G$78:$J$78,Inputs!$G$79:$J$79),0)</f>
        <v>0</v>
      </c>
      <c r="DR22" s="141">
        <f>IF(DR7=1,LOOKUP(DR15,Inputs!$G$78:$J$78,Inputs!$G$79:$J$79),0)</f>
        <v>0</v>
      </c>
      <c r="DS22" s="141">
        <f>IF(DS7=1,LOOKUP(DS15,Inputs!$G$78:$J$78,Inputs!$G$79:$J$79),0)</f>
        <v>0</v>
      </c>
      <c r="DT22" s="141">
        <f>IF(DT7=1,LOOKUP(DT15,Inputs!$G$78:$J$78,Inputs!$G$79:$J$79),0)</f>
        <v>0</v>
      </c>
      <c r="DU22" s="141">
        <f>IF(DU7=1,LOOKUP(DU15,Inputs!$G$78:$J$78,Inputs!$G$79:$J$79),0)</f>
        <v>0</v>
      </c>
      <c r="DV22" s="141">
        <f>IF(DV7=1,LOOKUP(DV15,Inputs!$G$78:$J$78,Inputs!$G$79:$J$79),0)</f>
        <v>0</v>
      </c>
      <c r="DW22" s="141">
        <f>IF(DW7=1,LOOKUP(DW15,Inputs!$G$78:$J$78,Inputs!$G$79:$J$79),0)</f>
        <v>0</v>
      </c>
      <c r="DX22" s="141">
        <f>IF(DX7=1,LOOKUP(DX15,Inputs!$G$78:$J$78,Inputs!$G$79:$J$79),0)</f>
        <v>0</v>
      </c>
      <c r="DY22" s="141">
        <f>IF(DY7=1,LOOKUP(DY15,Inputs!$G$78:$J$78,Inputs!$G$79:$J$79),0)</f>
        <v>0</v>
      </c>
    </row>
    <row r="23" spans="1:129">
      <c r="C23" s="146" t="s">
        <v>314</v>
      </c>
      <c r="D23" s="8" t="s">
        <v>312</v>
      </c>
      <c r="I23" s="199">
        <f>SUM(J23:DY23)</f>
        <v>205613.09999999998</v>
      </c>
      <c r="J23" s="208">
        <f t="shared" ref="J23:O23" si="3">J21*J22</f>
        <v>0</v>
      </c>
      <c r="K23" s="208">
        <f t="shared" si="3"/>
        <v>0</v>
      </c>
      <c r="L23" s="208">
        <f t="shared" si="3"/>
        <v>0</v>
      </c>
      <c r="M23" s="208">
        <f t="shared" si="3"/>
        <v>0</v>
      </c>
      <c r="N23" s="208">
        <f t="shared" si="3"/>
        <v>0</v>
      </c>
      <c r="O23" s="208">
        <f t="shared" si="3"/>
        <v>0</v>
      </c>
      <c r="P23" s="208">
        <f t="shared" ref="P23" si="4">P21*P22</f>
        <v>2887.5</v>
      </c>
      <c r="Q23" s="208">
        <f t="shared" ref="Q23" si="5">Q21*Q22</f>
        <v>2887.5</v>
      </c>
      <c r="R23" s="208">
        <f t="shared" ref="R23" si="6">R21*R22</f>
        <v>2743.125</v>
      </c>
      <c r="S23" s="208">
        <f t="shared" ref="S23" si="7">S21*S22</f>
        <v>2310</v>
      </c>
      <c r="T23" s="208">
        <f t="shared" ref="T23" si="8">T21*T22</f>
        <v>2165.625</v>
      </c>
      <c r="U23" s="208">
        <f t="shared" ref="U23" si="9">U21*U22</f>
        <v>2021.25</v>
      </c>
      <c r="V23" s="208">
        <f t="shared" ref="V23" si="10">V21*V22</f>
        <v>2021.25</v>
      </c>
      <c r="W23" s="208">
        <f t="shared" ref="W23" si="11">W21*W22</f>
        <v>2165.625</v>
      </c>
      <c r="X23" s="208">
        <f t="shared" ref="X23" si="12">X21*X22</f>
        <v>2310</v>
      </c>
      <c r="Y23" s="208">
        <f t="shared" ref="Y23" si="13">Y21*Y22</f>
        <v>2598.75</v>
      </c>
      <c r="Z23" s="208">
        <f t="shared" ref="Z23" si="14">Z21*Z22</f>
        <v>2887.5</v>
      </c>
      <c r="AA23" s="208">
        <f t="shared" ref="AA23" si="15">AA21*AA22</f>
        <v>2887.5</v>
      </c>
      <c r="AB23" s="208">
        <f t="shared" ref="AB23" si="16">AB21*AB22</f>
        <v>3080</v>
      </c>
      <c r="AC23" s="208">
        <f t="shared" ref="AC23" si="17">AC21*AC22</f>
        <v>3080</v>
      </c>
      <c r="AD23" s="208">
        <f t="shared" ref="AD23" si="18">AD21*AD22</f>
        <v>2926</v>
      </c>
      <c r="AE23" s="208">
        <f t="shared" ref="AE23" si="19">AE21*AE22</f>
        <v>2464</v>
      </c>
      <c r="AF23" s="208">
        <f t="shared" ref="AF23" si="20">AF21*AF22</f>
        <v>2310</v>
      </c>
      <c r="AG23" s="208">
        <f t="shared" ref="AG23" si="21">AG21*AG22</f>
        <v>2156</v>
      </c>
      <c r="AH23" s="208">
        <f t="shared" ref="AH23" si="22">AH21*AH22</f>
        <v>2156</v>
      </c>
      <c r="AI23" s="208">
        <f t="shared" ref="AI23" si="23">AI21*AI22</f>
        <v>2310</v>
      </c>
      <c r="AJ23" s="208">
        <f t="shared" ref="AJ23" si="24">AJ21*AJ22</f>
        <v>2464</v>
      </c>
      <c r="AK23" s="208">
        <f t="shared" ref="AK23" si="25">AK21*AK22</f>
        <v>2772</v>
      </c>
      <c r="AL23" s="208">
        <f t="shared" ref="AL23" si="26">AL21*AL22</f>
        <v>3080</v>
      </c>
      <c r="AM23" s="208">
        <f t="shared" ref="AM23" si="27">AM21*AM22</f>
        <v>3080</v>
      </c>
      <c r="AN23" s="208">
        <f t="shared" ref="AN23" si="28">AN21*AN22</f>
        <v>3272.5</v>
      </c>
      <c r="AO23" s="208">
        <f t="shared" ref="AO23" si="29">AO21*AO22</f>
        <v>3272.5</v>
      </c>
      <c r="AP23" s="208">
        <f t="shared" ref="AP23" si="30">AP21*AP22</f>
        <v>3108.875</v>
      </c>
      <c r="AQ23" s="208">
        <f t="shared" ref="AQ23" si="31">AQ21*AQ22</f>
        <v>2618</v>
      </c>
      <c r="AR23" s="208">
        <f t="shared" ref="AR23" si="32">AR21*AR22</f>
        <v>2454.375</v>
      </c>
      <c r="AS23" s="208">
        <f t="shared" ref="AS23" si="33">AS21*AS22</f>
        <v>2290.75</v>
      </c>
      <c r="AT23" s="208">
        <f t="shared" ref="AT23" si="34">AT21*AT22</f>
        <v>2290.75</v>
      </c>
      <c r="AU23" s="208">
        <f t="shared" ref="AU23" si="35">AU21*AU22</f>
        <v>2454.375</v>
      </c>
      <c r="AV23" s="208">
        <f t="shared" ref="AV23" si="36">AV21*AV22</f>
        <v>2618</v>
      </c>
      <c r="AW23" s="208">
        <f t="shared" ref="AW23" si="37">AW21*AW22</f>
        <v>2945.25</v>
      </c>
      <c r="AX23" s="208">
        <f t="shared" ref="AX23" si="38">AX21*AX22</f>
        <v>3272.5</v>
      </c>
      <c r="AY23" s="208">
        <f t="shared" ref="AY23" si="39">AY21*AY22</f>
        <v>3272.5</v>
      </c>
      <c r="AZ23" s="208">
        <f t="shared" ref="AZ23" si="40">AZ21*AZ22</f>
        <v>3542</v>
      </c>
      <c r="BA23" s="208">
        <f t="shared" ref="BA23" si="41">BA21*BA22</f>
        <v>3542</v>
      </c>
      <c r="BB23" s="208">
        <f t="shared" ref="BB23" si="42">BB21*BB22</f>
        <v>3364.9</v>
      </c>
      <c r="BC23" s="208">
        <f t="shared" ref="BC23" si="43">BC21*BC22</f>
        <v>2833.6</v>
      </c>
      <c r="BD23" s="208">
        <f t="shared" ref="BD23" si="44">BD21*BD22</f>
        <v>2656.5</v>
      </c>
      <c r="BE23" s="208">
        <f t="shared" ref="BE23" si="45">BE21*BE22</f>
        <v>2479.4</v>
      </c>
      <c r="BF23" s="208">
        <f t="shared" ref="BF23" si="46">BF21*BF22</f>
        <v>2479.4</v>
      </c>
      <c r="BG23" s="208">
        <f t="shared" ref="BG23" si="47">BG21*BG22</f>
        <v>2656.5</v>
      </c>
      <c r="BH23" s="208">
        <f t="shared" ref="BH23" si="48">BH21*BH22</f>
        <v>2833.6</v>
      </c>
      <c r="BI23" s="208">
        <f t="shared" ref="BI23" si="49">BI21*BI22</f>
        <v>3187.8</v>
      </c>
      <c r="BJ23" s="208">
        <f t="shared" ref="BJ23" si="50">BJ21*BJ22</f>
        <v>3542</v>
      </c>
      <c r="BK23" s="208">
        <f t="shared" ref="BK23" si="51">BK21*BK22</f>
        <v>3542</v>
      </c>
      <c r="BL23" s="208">
        <f t="shared" ref="BL23" si="52">BL21*BL22</f>
        <v>3542</v>
      </c>
      <c r="BM23" s="208">
        <f t="shared" ref="BM23" si="53">BM21*BM22</f>
        <v>3542</v>
      </c>
      <c r="BN23" s="208">
        <f t="shared" ref="BN23" si="54">BN21*BN22</f>
        <v>3364.9</v>
      </c>
      <c r="BO23" s="208">
        <f t="shared" ref="BO23" si="55">BO21*BO22</f>
        <v>2833.6</v>
      </c>
      <c r="BP23" s="208">
        <f t="shared" ref="BP23" si="56">BP21*BP22</f>
        <v>2656.5</v>
      </c>
      <c r="BQ23" s="208">
        <f t="shared" ref="BQ23" si="57">BQ21*BQ22</f>
        <v>2479.4</v>
      </c>
      <c r="BR23" s="208">
        <f t="shared" ref="BR23" si="58">BR21*BR22</f>
        <v>2479.4</v>
      </c>
      <c r="BS23" s="208">
        <f t="shared" ref="BS23" si="59">BS21*BS22</f>
        <v>2656.5</v>
      </c>
      <c r="BT23" s="208">
        <f t="shared" ref="BT23" si="60">BT21*BT22</f>
        <v>2833.6</v>
      </c>
      <c r="BU23" s="208">
        <f t="shared" ref="BU23" si="61">BU21*BU22</f>
        <v>3187.8</v>
      </c>
      <c r="BV23" s="208">
        <f t="shared" ref="BV23" si="62">BV21*BV22</f>
        <v>3542</v>
      </c>
      <c r="BW23" s="208">
        <f t="shared" ref="BW23" si="63">BW21*BW22</f>
        <v>3542</v>
      </c>
      <c r="BX23" s="208">
        <f t="shared" ref="BX23" si="64">BX21*BX22</f>
        <v>3542</v>
      </c>
      <c r="BY23" s="208">
        <f t="shared" ref="BY23" si="65">BY21*BY22</f>
        <v>3542</v>
      </c>
      <c r="BZ23" s="208">
        <f t="shared" ref="BZ23" si="66">BZ21*BZ22</f>
        <v>3364.9</v>
      </c>
      <c r="CA23" s="208">
        <f t="shared" ref="CA23" si="67">CA21*CA22</f>
        <v>2833.6</v>
      </c>
      <c r="CB23" s="208">
        <f t="shared" ref="CB23" si="68">CB21*CB22</f>
        <v>2656.5</v>
      </c>
      <c r="CC23" s="208">
        <f t="shared" ref="CC23" si="69">CC21*CC22</f>
        <v>2479.4</v>
      </c>
      <c r="CD23" s="208">
        <f t="shared" ref="CD23" si="70">CD21*CD22</f>
        <v>2479.4</v>
      </c>
      <c r="CE23" s="208">
        <f t="shared" ref="CE23" si="71">CE21*CE22</f>
        <v>2656.5</v>
      </c>
      <c r="CF23" s="208">
        <f t="shared" ref="CF23" si="72">CF21*CF22</f>
        <v>2833.6</v>
      </c>
      <c r="CG23" s="208">
        <f t="shared" ref="CG23" si="73">CG21*CG22</f>
        <v>3187.8</v>
      </c>
      <c r="CH23" s="208">
        <f t="shared" ref="CH23" si="74">CH21*CH22</f>
        <v>3542</v>
      </c>
      <c r="CI23" s="208">
        <f t="shared" ref="CI23" si="75">CI21*CI22</f>
        <v>3542</v>
      </c>
      <c r="CJ23" s="208">
        <f t="shared" ref="CJ23" si="76">CJ21*CJ22</f>
        <v>0</v>
      </c>
      <c r="CK23" s="208">
        <f t="shared" ref="CK23" si="77">CK21*CK22</f>
        <v>0</v>
      </c>
      <c r="CL23" s="208">
        <f t="shared" ref="CL23" si="78">CL21*CL22</f>
        <v>0</v>
      </c>
      <c r="CM23" s="208">
        <f t="shared" ref="CM23" si="79">CM21*CM22</f>
        <v>0</v>
      </c>
      <c r="CN23" s="208">
        <f t="shared" ref="CN23" si="80">CN21*CN22</f>
        <v>0</v>
      </c>
      <c r="CO23" s="208">
        <f t="shared" ref="CO23" si="81">CO21*CO22</f>
        <v>0</v>
      </c>
      <c r="CP23" s="208">
        <f t="shared" ref="CP23" si="82">CP21*CP22</f>
        <v>0</v>
      </c>
      <c r="CQ23" s="208">
        <f t="shared" ref="CQ23" si="83">CQ21*CQ22</f>
        <v>0</v>
      </c>
      <c r="CR23" s="208">
        <f t="shared" ref="CR23" si="84">CR21*CR22</f>
        <v>0</v>
      </c>
      <c r="CS23" s="208">
        <f t="shared" ref="CS23" si="85">CS21*CS22</f>
        <v>0</v>
      </c>
      <c r="CT23" s="208">
        <f t="shared" ref="CT23" si="86">CT21*CT22</f>
        <v>0</v>
      </c>
      <c r="CU23" s="208">
        <f t="shared" ref="CU23" si="87">CU21*CU22</f>
        <v>0</v>
      </c>
      <c r="CV23" s="208">
        <f t="shared" ref="CV23" si="88">CV21*CV22</f>
        <v>0</v>
      </c>
      <c r="CW23" s="208">
        <f t="shared" ref="CW23" si="89">CW21*CW22</f>
        <v>0</v>
      </c>
      <c r="CX23" s="208">
        <f t="shared" ref="CX23" si="90">CX21*CX22</f>
        <v>0</v>
      </c>
      <c r="CY23" s="208">
        <f t="shared" ref="CY23" si="91">CY21*CY22</f>
        <v>0</v>
      </c>
      <c r="CZ23" s="208">
        <f t="shared" ref="CZ23" si="92">CZ21*CZ22</f>
        <v>0</v>
      </c>
      <c r="DA23" s="208">
        <f t="shared" ref="DA23" si="93">DA21*DA22</f>
        <v>0</v>
      </c>
      <c r="DB23" s="208">
        <f t="shared" ref="DB23" si="94">DB21*DB22</f>
        <v>0</v>
      </c>
      <c r="DC23" s="208">
        <f t="shared" ref="DC23" si="95">DC21*DC22</f>
        <v>0</v>
      </c>
      <c r="DD23" s="208">
        <f t="shared" ref="DD23" si="96">DD21*DD22</f>
        <v>0</v>
      </c>
      <c r="DE23" s="208">
        <f t="shared" ref="DE23" si="97">DE21*DE22</f>
        <v>0</v>
      </c>
      <c r="DF23" s="208">
        <f t="shared" ref="DF23" si="98">DF21*DF22</f>
        <v>0</v>
      </c>
      <c r="DG23" s="208">
        <f t="shared" ref="DG23" si="99">DG21*DG22</f>
        <v>0</v>
      </c>
      <c r="DH23" s="208">
        <f t="shared" ref="DH23" si="100">DH21*DH22</f>
        <v>0</v>
      </c>
      <c r="DI23" s="208">
        <f t="shared" ref="DI23" si="101">DI21*DI22</f>
        <v>0</v>
      </c>
      <c r="DJ23" s="208">
        <f t="shared" ref="DJ23" si="102">DJ21*DJ22</f>
        <v>0</v>
      </c>
      <c r="DK23" s="208">
        <f t="shared" ref="DK23" si="103">DK21*DK22</f>
        <v>0</v>
      </c>
      <c r="DL23" s="208">
        <f t="shared" ref="DL23" si="104">DL21*DL22</f>
        <v>0</v>
      </c>
      <c r="DM23" s="208">
        <f t="shared" ref="DM23" si="105">DM21*DM22</f>
        <v>0</v>
      </c>
      <c r="DN23" s="208">
        <f t="shared" ref="DN23" si="106">DN21*DN22</f>
        <v>0</v>
      </c>
      <c r="DO23" s="208">
        <f t="shared" ref="DO23" si="107">DO21*DO22</f>
        <v>0</v>
      </c>
      <c r="DP23" s="208">
        <f t="shared" ref="DP23" si="108">DP21*DP22</f>
        <v>0</v>
      </c>
      <c r="DQ23" s="208">
        <f t="shared" ref="DQ23" si="109">DQ21*DQ22</f>
        <v>0</v>
      </c>
      <c r="DR23" s="208">
        <f t="shared" ref="DR23" si="110">DR21*DR22</f>
        <v>0</v>
      </c>
      <c r="DS23" s="208">
        <f t="shared" ref="DS23" si="111">DS21*DS22</f>
        <v>0</v>
      </c>
      <c r="DT23" s="208">
        <f t="shared" ref="DT23" si="112">DT21*DT22</f>
        <v>0</v>
      </c>
      <c r="DU23" s="208">
        <f t="shared" ref="DU23" si="113">DU21*DU22</f>
        <v>0</v>
      </c>
      <c r="DV23" s="208">
        <f t="shared" ref="DV23" si="114">DV21*DV22</f>
        <v>0</v>
      </c>
      <c r="DW23" s="208">
        <f t="shared" ref="DW23" si="115">DW21*DW22</f>
        <v>0</v>
      </c>
      <c r="DX23" s="208">
        <f t="shared" ref="DX23" si="116">DX21*DX22</f>
        <v>0</v>
      </c>
      <c r="DY23" s="208">
        <f t="shared" ref="DY23" si="117">DY21*DY22</f>
        <v>0</v>
      </c>
    </row>
    <row r="25" spans="1:129" ht="20.25">
      <c r="C25" s="2" t="s">
        <v>315</v>
      </c>
    </row>
    <row r="26" spans="1:129">
      <c r="C26" s="52" t="s">
        <v>316</v>
      </c>
      <c r="D26" s="8" t="s">
        <v>298</v>
      </c>
      <c r="E26" s="175">
        <f>Inputs!F82</f>
        <v>83</v>
      </c>
      <c r="J26" s="191">
        <f>$E26*SUM(J6:J7)</f>
        <v>83</v>
      </c>
      <c r="K26" s="191">
        <f t="shared" ref="K26:BV26" si="118">$E26*SUM(K6:K7)</f>
        <v>83</v>
      </c>
      <c r="L26" s="191">
        <f t="shared" si="118"/>
        <v>83</v>
      </c>
      <c r="M26" s="191">
        <f t="shared" si="118"/>
        <v>83</v>
      </c>
      <c r="N26" s="191">
        <f t="shared" si="118"/>
        <v>83</v>
      </c>
      <c r="O26" s="191">
        <f t="shared" si="118"/>
        <v>83</v>
      </c>
      <c r="P26" s="191">
        <f t="shared" si="118"/>
        <v>83</v>
      </c>
      <c r="Q26" s="191">
        <f t="shared" si="118"/>
        <v>83</v>
      </c>
      <c r="R26" s="191">
        <f t="shared" si="118"/>
        <v>83</v>
      </c>
      <c r="S26" s="191">
        <f t="shared" si="118"/>
        <v>83</v>
      </c>
      <c r="T26" s="191">
        <f t="shared" si="118"/>
        <v>83</v>
      </c>
      <c r="U26" s="191">
        <f t="shared" si="118"/>
        <v>83</v>
      </c>
      <c r="V26" s="191">
        <f t="shared" si="118"/>
        <v>83</v>
      </c>
      <c r="W26" s="191">
        <f t="shared" si="118"/>
        <v>83</v>
      </c>
      <c r="X26" s="191">
        <f t="shared" si="118"/>
        <v>83</v>
      </c>
      <c r="Y26" s="191">
        <f t="shared" si="118"/>
        <v>83</v>
      </c>
      <c r="Z26" s="191">
        <f t="shared" si="118"/>
        <v>83</v>
      </c>
      <c r="AA26" s="191">
        <f t="shared" si="118"/>
        <v>83</v>
      </c>
      <c r="AB26" s="191">
        <f t="shared" si="118"/>
        <v>83</v>
      </c>
      <c r="AC26" s="191">
        <f t="shared" si="118"/>
        <v>83</v>
      </c>
      <c r="AD26" s="191">
        <f t="shared" si="118"/>
        <v>83</v>
      </c>
      <c r="AE26" s="191">
        <f t="shared" si="118"/>
        <v>83</v>
      </c>
      <c r="AF26" s="191">
        <f t="shared" si="118"/>
        <v>83</v>
      </c>
      <c r="AG26" s="191">
        <f t="shared" si="118"/>
        <v>83</v>
      </c>
      <c r="AH26" s="191">
        <f t="shared" si="118"/>
        <v>83</v>
      </c>
      <c r="AI26" s="191">
        <f t="shared" si="118"/>
        <v>83</v>
      </c>
      <c r="AJ26" s="191">
        <f t="shared" si="118"/>
        <v>83</v>
      </c>
      <c r="AK26" s="191">
        <f t="shared" si="118"/>
        <v>83</v>
      </c>
      <c r="AL26" s="191">
        <f t="shared" si="118"/>
        <v>83</v>
      </c>
      <c r="AM26" s="191">
        <f t="shared" si="118"/>
        <v>83</v>
      </c>
      <c r="AN26" s="191">
        <f t="shared" si="118"/>
        <v>83</v>
      </c>
      <c r="AO26" s="191">
        <f t="shared" si="118"/>
        <v>83</v>
      </c>
      <c r="AP26" s="191">
        <f t="shared" si="118"/>
        <v>83</v>
      </c>
      <c r="AQ26" s="191">
        <f t="shared" si="118"/>
        <v>83</v>
      </c>
      <c r="AR26" s="191">
        <f t="shared" si="118"/>
        <v>83</v>
      </c>
      <c r="AS26" s="191">
        <f t="shared" si="118"/>
        <v>83</v>
      </c>
      <c r="AT26" s="191">
        <f t="shared" si="118"/>
        <v>83</v>
      </c>
      <c r="AU26" s="191">
        <f t="shared" si="118"/>
        <v>83</v>
      </c>
      <c r="AV26" s="191">
        <f t="shared" si="118"/>
        <v>83</v>
      </c>
      <c r="AW26" s="191">
        <f t="shared" si="118"/>
        <v>83</v>
      </c>
      <c r="AX26" s="191">
        <f t="shared" si="118"/>
        <v>83</v>
      </c>
      <c r="AY26" s="191">
        <f t="shared" si="118"/>
        <v>83</v>
      </c>
      <c r="AZ26" s="191">
        <f t="shared" si="118"/>
        <v>83</v>
      </c>
      <c r="BA26" s="191">
        <f t="shared" si="118"/>
        <v>83</v>
      </c>
      <c r="BB26" s="191">
        <f t="shared" si="118"/>
        <v>83</v>
      </c>
      <c r="BC26" s="191">
        <f t="shared" si="118"/>
        <v>83</v>
      </c>
      <c r="BD26" s="191">
        <f t="shared" si="118"/>
        <v>83</v>
      </c>
      <c r="BE26" s="191">
        <f t="shared" si="118"/>
        <v>83</v>
      </c>
      <c r="BF26" s="191">
        <f t="shared" si="118"/>
        <v>83</v>
      </c>
      <c r="BG26" s="191">
        <f t="shared" si="118"/>
        <v>83</v>
      </c>
      <c r="BH26" s="191">
        <f t="shared" si="118"/>
        <v>83</v>
      </c>
      <c r="BI26" s="191">
        <f t="shared" si="118"/>
        <v>83</v>
      </c>
      <c r="BJ26" s="191">
        <f t="shared" si="118"/>
        <v>83</v>
      </c>
      <c r="BK26" s="191">
        <f t="shared" si="118"/>
        <v>83</v>
      </c>
      <c r="BL26" s="191">
        <f t="shared" si="118"/>
        <v>83</v>
      </c>
      <c r="BM26" s="191">
        <f t="shared" si="118"/>
        <v>83</v>
      </c>
      <c r="BN26" s="191">
        <f t="shared" si="118"/>
        <v>83</v>
      </c>
      <c r="BO26" s="191">
        <f t="shared" si="118"/>
        <v>83</v>
      </c>
      <c r="BP26" s="191">
        <f t="shared" si="118"/>
        <v>83</v>
      </c>
      <c r="BQ26" s="191">
        <f t="shared" si="118"/>
        <v>83</v>
      </c>
      <c r="BR26" s="191">
        <f t="shared" si="118"/>
        <v>83</v>
      </c>
      <c r="BS26" s="191">
        <f t="shared" si="118"/>
        <v>83</v>
      </c>
      <c r="BT26" s="191">
        <f t="shared" si="118"/>
        <v>83</v>
      </c>
      <c r="BU26" s="191">
        <f t="shared" si="118"/>
        <v>83</v>
      </c>
      <c r="BV26" s="191">
        <f t="shared" si="118"/>
        <v>83</v>
      </c>
      <c r="BW26" s="191">
        <f t="shared" ref="BW26:DY26" si="119">$E26*SUM(BW6:BW7)</f>
        <v>83</v>
      </c>
      <c r="BX26" s="191">
        <f t="shared" si="119"/>
        <v>83</v>
      </c>
      <c r="BY26" s="191">
        <f t="shared" si="119"/>
        <v>83</v>
      </c>
      <c r="BZ26" s="191">
        <f t="shared" si="119"/>
        <v>83</v>
      </c>
      <c r="CA26" s="191">
        <f t="shared" si="119"/>
        <v>83</v>
      </c>
      <c r="CB26" s="191">
        <f t="shared" si="119"/>
        <v>83</v>
      </c>
      <c r="CC26" s="191">
        <f t="shared" si="119"/>
        <v>83</v>
      </c>
      <c r="CD26" s="191">
        <f t="shared" si="119"/>
        <v>83</v>
      </c>
      <c r="CE26" s="191">
        <f t="shared" si="119"/>
        <v>83</v>
      </c>
      <c r="CF26" s="191">
        <f t="shared" si="119"/>
        <v>83</v>
      </c>
      <c r="CG26" s="191">
        <f t="shared" si="119"/>
        <v>83</v>
      </c>
      <c r="CH26" s="191">
        <f t="shared" si="119"/>
        <v>83</v>
      </c>
      <c r="CI26" s="191">
        <f t="shared" si="119"/>
        <v>83</v>
      </c>
      <c r="CJ26" s="191">
        <f t="shared" si="119"/>
        <v>0</v>
      </c>
      <c r="CK26" s="191">
        <f t="shared" si="119"/>
        <v>0</v>
      </c>
      <c r="CL26" s="191">
        <f t="shared" si="119"/>
        <v>0</v>
      </c>
      <c r="CM26" s="191">
        <f t="shared" si="119"/>
        <v>0</v>
      </c>
      <c r="CN26" s="191">
        <f t="shared" si="119"/>
        <v>0</v>
      </c>
      <c r="CO26" s="191">
        <f t="shared" si="119"/>
        <v>0</v>
      </c>
      <c r="CP26" s="191">
        <f t="shared" si="119"/>
        <v>0</v>
      </c>
      <c r="CQ26" s="191">
        <f t="shared" si="119"/>
        <v>0</v>
      </c>
      <c r="CR26" s="191">
        <f t="shared" si="119"/>
        <v>0</v>
      </c>
      <c r="CS26" s="191">
        <f t="shared" si="119"/>
        <v>0</v>
      </c>
      <c r="CT26" s="191">
        <f t="shared" si="119"/>
        <v>0</v>
      </c>
      <c r="CU26" s="191">
        <f t="shared" si="119"/>
        <v>0</v>
      </c>
      <c r="CV26" s="191">
        <f t="shared" si="119"/>
        <v>0</v>
      </c>
      <c r="CW26" s="191">
        <f t="shared" si="119"/>
        <v>0</v>
      </c>
      <c r="CX26" s="191">
        <f t="shared" si="119"/>
        <v>0</v>
      </c>
      <c r="CY26" s="191">
        <f t="shared" si="119"/>
        <v>0</v>
      </c>
      <c r="CZ26" s="191">
        <f t="shared" si="119"/>
        <v>0</v>
      </c>
      <c r="DA26" s="191">
        <f t="shared" si="119"/>
        <v>0</v>
      </c>
      <c r="DB26" s="191">
        <f t="shared" si="119"/>
        <v>0</v>
      </c>
      <c r="DC26" s="191">
        <f t="shared" si="119"/>
        <v>0</v>
      </c>
      <c r="DD26" s="191">
        <f t="shared" si="119"/>
        <v>0</v>
      </c>
      <c r="DE26" s="191">
        <f t="shared" si="119"/>
        <v>0</v>
      </c>
      <c r="DF26" s="191">
        <f t="shared" si="119"/>
        <v>0</v>
      </c>
      <c r="DG26" s="191">
        <f t="shared" si="119"/>
        <v>0</v>
      </c>
      <c r="DH26" s="191">
        <f t="shared" si="119"/>
        <v>0</v>
      </c>
      <c r="DI26" s="191">
        <f t="shared" si="119"/>
        <v>0</v>
      </c>
      <c r="DJ26" s="191">
        <f t="shared" si="119"/>
        <v>0</v>
      </c>
      <c r="DK26" s="191">
        <f t="shared" si="119"/>
        <v>0</v>
      </c>
      <c r="DL26" s="191">
        <f t="shared" si="119"/>
        <v>0</v>
      </c>
      <c r="DM26" s="191">
        <f t="shared" si="119"/>
        <v>0</v>
      </c>
      <c r="DN26" s="191">
        <f t="shared" si="119"/>
        <v>0</v>
      </c>
      <c r="DO26" s="191">
        <f t="shared" si="119"/>
        <v>0</v>
      </c>
      <c r="DP26" s="191">
        <f t="shared" si="119"/>
        <v>0</v>
      </c>
      <c r="DQ26" s="191">
        <f t="shared" si="119"/>
        <v>0</v>
      </c>
      <c r="DR26" s="191">
        <f t="shared" si="119"/>
        <v>0</v>
      </c>
      <c r="DS26" s="191">
        <f t="shared" si="119"/>
        <v>0</v>
      </c>
      <c r="DT26" s="191">
        <f t="shared" si="119"/>
        <v>0</v>
      </c>
      <c r="DU26" s="191">
        <f t="shared" si="119"/>
        <v>0</v>
      </c>
      <c r="DV26" s="191">
        <f t="shared" si="119"/>
        <v>0</v>
      </c>
      <c r="DW26" s="191">
        <f t="shared" si="119"/>
        <v>0</v>
      </c>
      <c r="DX26" s="191">
        <f t="shared" si="119"/>
        <v>0</v>
      </c>
      <c r="DY26" s="191">
        <f t="shared" si="119"/>
        <v>0</v>
      </c>
    </row>
    <row r="27" spans="1:129">
      <c r="C27" s="52" t="s">
        <v>317</v>
      </c>
      <c r="D27" s="8" t="s">
        <v>237</v>
      </c>
      <c r="I27" s="199">
        <f>SUM(J27:DY27)</f>
        <v>17065.887300000006</v>
      </c>
      <c r="J27" s="165">
        <f t="shared" ref="J27:AO27" si="120">J23*J26/Tausend</f>
        <v>0</v>
      </c>
      <c r="K27" s="165">
        <f t="shared" si="120"/>
        <v>0</v>
      </c>
      <c r="L27" s="165">
        <f t="shared" si="120"/>
        <v>0</v>
      </c>
      <c r="M27" s="165">
        <f t="shared" si="120"/>
        <v>0</v>
      </c>
      <c r="N27" s="165">
        <f t="shared" si="120"/>
        <v>0</v>
      </c>
      <c r="O27" s="165">
        <f t="shared" si="120"/>
        <v>0</v>
      </c>
      <c r="P27" s="165">
        <f t="shared" si="120"/>
        <v>239.66249999999999</v>
      </c>
      <c r="Q27" s="165">
        <f t="shared" si="120"/>
        <v>239.66249999999999</v>
      </c>
      <c r="R27" s="165">
        <f t="shared" si="120"/>
        <v>227.67937499999999</v>
      </c>
      <c r="S27" s="165">
        <f t="shared" si="120"/>
        <v>191.73</v>
      </c>
      <c r="T27" s="165">
        <f t="shared" si="120"/>
        <v>179.74687499999999</v>
      </c>
      <c r="U27" s="165">
        <f t="shared" si="120"/>
        <v>167.76374999999999</v>
      </c>
      <c r="V27" s="165">
        <f t="shared" si="120"/>
        <v>167.76374999999999</v>
      </c>
      <c r="W27" s="165">
        <f t="shared" si="120"/>
        <v>179.74687499999999</v>
      </c>
      <c r="X27" s="165">
        <f t="shared" si="120"/>
        <v>191.73</v>
      </c>
      <c r="Y27" s="165">
        <f t="shared" si="120"/>
        <v>215.69624999999999</v>
      </c>
      <c r="Z27" s="165">
        <f t="shared" si="120"/>
        <v>239.66249999999999</v>
      </c>
      <c r="AA27" s="165">
        <f t="shared" si="120"/>
        <v>239.66249999999999</v>
      </c>
      <c r="AB27" s="165">
        <f t="shared" si="120"/>
        <v>255.64</v>
      </c>
      <c r="AC27" s="165">
        <f t="shared" si="120"/>
        <v>255.64</v>
      </c>
      <c r="AD27" s="165">
        <f t="shared" si="120"/>
        <v>242.858</v>
      </c>
      <c r="AE27" s="165">
        <f t="shared" si="120"/>
        <v>204.512</v>
      </c>
      <c r="AF27" s="165">
        <f t="shared" si="120"/>
        <v>191.73</v>
      </c>
      <c r="AG27" s="165">
        <f t="shared" si="120"/>
        <v>178.94800000000001</v>
      </c>
      <c r="AH27" s="165">
        <f t="shared" si="120"/>
        <v>178.94800000000001</v>
      </c>
      <c r="AI27" s="165">
        <f t="shared" si="120"/>
        <v>191.73</v>
      </c>
      <c r="AJ27" s="165">
        <f t="shared" si="120"/>
        <v>204.512</v>
      </c>
      <c r="AK27" s="165">
        <f t="shared" si="120"/>
        <v>230.07599999999999</v>
      </c>
      <c r="AL27" s="165">
        <f t="shared" si="120"/>
        <v>255.64</v>
      </c>
      <c r="AM27" s="165">
        <f t="shared" si="120"/>
        <v>255.64</v>
      </c>
      <c r="AN27" s="165">
        <f t="shared" si="120"/>
        <v>271.61750000000001</v>
      </c>
      <c r="AO27" s="165">
        <f t="shared" si="120"/>
        <v>271.61750000000001</v>
      </c>
      <c r="AP27" s="165">
        <f t="shared" ref="AP27:BU27" si="121">AP23*AP26/Tausend</f>
        <v>258.03662500000002</v>
      </c>
      <c r="AQ27" s="165">
        <f t="shared" si="121"/>
        <v>217.29400000000001</v>
      </c>
      <c r="AR27" s="165">
        <f t="shared" si="121"/>
        <v>203.71312499999999</v>
      </c>
      <c r="AS27" s="165">
        <f t="shared" si="121"/>
        <v>190.13225</v>
      </c>
      <c r="AT27" s="165">
        <f t="shared" si="121"/>
        <v>190.13225</v>
      </c>
      <c r="AU27" s="165">
        <f t="shared" si="121"/>
        <v>203.71312499999999</v>
      </c>
      <c r="AV27" s="165">
        <f t="shared" si="121"/>
        <v>217.29400000000001</v>
      </c>
      <c r="AW27" s="165">
        <f t="shared" si="121"/>
        <v>244.45574999999999</v>
      </c>
      <c r="AX27" s="165">
        <f t="shared" si="121"/>
        <v>271.61750000000001</v>
      </c>
      <c r="AY27" s="165">
        <f t="shared" si="121"/>
        <v>271.61750000000001</v>
      </c>
      <c r="AZ27" s="165">
        <f t="shared" si="121"/>
        <v>293.98599999999999</v>
      </c>
      <c r="BA27" s="165">
        <f t="shared" si="121"/>
        <v>293.98599999999999</v>
      </c>
      <c r="BB27" s="165">
        <f t="shared" si="121"/>
        <v>279.2867</v>
      </c>
      <c r="BC27" s="165">
        <f t="shared" si="121"/>
        <v>235.18879999999999</v>
      </c>
      <c r="BD27" s="165">
        <f t="shared" si="121"/>
        <v>220.48949999999999</v>
      </c>
      <c r="BE27" s="165">
        <f t="shared" si="121"/>
        <v>205.7902</v>
      </c>
      <c r="BF27" s="165">
        <f t="shared" si="121"/>
        <v>205.7902</v>
      </c>
      <c r="BG27" s="165">
        <f t="shared" si="121"/>
        <v>220.48949999999999</v>
      </c>
      <c r="BH27" s="165">
        <f t="shared" si="121"/>
        <v>235.18879999999999</v>
      </c>
      <c r="BI27" s="165">
        <f t="shared" si="121"/>
        <v>264.5874</v>
      </c>
      <c r="BJ27" s="165">
        <f t="shared" si="121"/>
        <v>293.98599999999999</v>
      </c>
      <c r="BK27" s="165">
        <f t="shared" si="121"/>
        <v>293.98599999999999</v>
      </c>
      <c r="BL27" s="165">
        <f t="shared" si="121"/>
        <v>293.98599999999999</v>
      </c>
      <c r="BM27" s="165">
        <f t="shared" si="121"/>
        <v>293.98599999999999</v>
      </c>
      <c r="BN27" s="165">
        <f t="shared" si="121"/>
        <v>279.2867</v>
      </c>
      <c r="BO27" s="165">
        <f t="shared" si="121"/>
        <v>235.18879999999999</v>
      </c>
      <c r="BP27" s="165">
        <f t="shared" si="121"/>
        <v>220.48949999999999</v>
      </c>
      <c r="BQ27" s="165">
        <f t="shared" si="121"/>
        <v>205.7902</v>
      </c>
      <c r="BR27" s="165">
        <f t="shared" si="121"/>
        <v>205.7902</v>
      </c>
      <c r="BS27" s="165">
        <f t="shared" si="121"/>
        <v>220.48949999999999</v>
      </c>
      <c r="BT27" s="165">
        <f t="shared" si="121"/>
        <v>235.18879999999999</v>
      </c>
      <c r="BU27" s="165">
        <f t="shared" si="121"/>
        <v>264.5874</v>
      </c>
      <c r="BV27" s="165">
        <f t="shared" ref="BV27:DA27" si="122">BV23*BV26/Tausend</f>
        <v>293.98599999999999</v>
      </c>
      <c r="BW27" s="165">
        <f t="shared" si="122"/>
        <v>293.98599999999999</v>
      </c>
      <c r="BX27" s="165">
        <f t="shared" si="122"/>
        <v>293.98599999999999</v>
      </c>
      <c r="BY27" s="165">
        <f t="shared" si="122"/>
        <v>293.98599999999999</v>
      </c>
      <c r="BZ27" s="165">
        <f t="shared" si="122"/>
        <v>279.2867</v>
      </c>
      <c r="CA27" s="165">
        <f t="shared" si="122"/>
        <v>235.18879999999999</v>
      </c>
      <c r="CB27" s="165">
        <f t="shared" si="122"/>
        <v>220.48949999999999</v>
      </c>
      <c r="CC27" s="165">
        <f t="shared" si="122"/>
        <v>205.7902</v>
      </c>
      <c r="CD27" s="165">
        <f t="shared" si="122"/>
        <v>205.7902</v>
      </c>
      <c r="CE27" s="165">
        <f t="shared" si="122"/>
        <v>220.48949999999999</v>
      </c>
      <c r="CF27" s="165">
        <f t="shared" si="122"/>
        <v>235.18879999999999</v>
      </c>
      <c r="CG27" s="165">
        <f t="shared" si="122"/>
        <v>264.5874</v>
      </c>
      <c r="CH27" s="165">
        <f t="shared" si="122"/>
        <v>293.98599999999999</v>
      </c>
      <c r="CI27" s="165">
        <f t="shared" si="122"/>
        <v>293.98599999999999</v>
      </c>
      <c r="CJ27" s="165">
        <f t="shared" si="122"/>
        <v>0</v>
      </c>
      <c r="CK27" s="165">
        <f t="shared" si="122"/>
        <v>0</v>
      </c>
      <c r="CL27" s="165">
        <f t="shared" si="122"/>
        <v>0</v>
      </c>
      <c r="CM27" s="165">
        <f t="shared" si="122"/>
        <v>0</v>
      </c>
      <c r="CN27" s="165">
        <f t="shared" si="122"/>
        <v>0</v>
      </c>
      <c r="CO27" s="165">
        <f t="shared" si="122"/>
        <v>0</v>
      </c>
      <c r="CP27" s="165">
        <f t="shared" si="122"/>
        <v>0</v>
      </c>
      <c r="CQ27" s="165">
        <f t="shared" si="122"/>
        <v>0</v>
      </c>
      <c r="CR27" s="165">
        <f t="shared" si="122"/>
        <v>0</v>
      </c>
      <c r="CS27" s="165">
        <f t="shared" si="122"/>
        <v>0</v>
      </c>
      <c r="CT27" s="165">
        <f t="shared" si="122"/>
        <v>0</v>
      </c>
      <c r="CU27" s="165">
        <f t="shared" si="122"/>
        <v>0</v>
      </c>
      <c r="CV27" s="165">
        <f t="shared" si="122"/>
        <v>0</v>
      </c>
      <c r="CW27" s="165">
        <f t="shared" si="122"/>
        <v>0</v>
      </c>
      <c r="CX27" s="165">
        <f t="shared" si="122"/>
        <v>0</v>
      </c>
      <c r="CY27" s="165">
        <f t="shared" si="122"/>
        <v>0</v>
      </c>
      <c r="CZ27" s="165">
        <f t="shared" si="122"/>
        <v>0</v>
      </c>
      <c r="DA27" s="165">
        <f t="shared" si="122"/>
        <v>0</v>
      </c>
      <c r="DB27" s="165">
        <f t="shared" ref="DB27:DY27" si="123">DB23*DB26/Tausend</f>
        <v>0</v>
      </c>
      <c r="DC27" s="165">
        <f t="shared" si="123"/>
        <v>0</v>
      </c>
      <c r="DD27" s="165">
        <f t="shared" si="123"/>
        <v>0</v>
      </c>
      <c r="DE27" s="165">
        <f t="shared" si="123"/>
        <v>0</v>
      </c>
      <c r="DF27" s="165">
        <f t="shared" si="123"/>
        <v>0</v>
      </c>
      <c r="DG27" s="165">
        <f t="shared" si="123"/>
        <v>0</v>
      </c>
      <c r="DH27" s="165">
        <f t="shared" si="123"/>
        <v>0</v>
      </c>
      <c r="DI27" s="165">
        <f t="shared" si="123"/>
        <v>0</v>
      </c>
      <c r="DJ27" s="165">
        <f t="shared" si="123"/>
        <v>0</v>
      </c>
      <c r="DK27" s="165">
        <f t="shared" si="123"/>
        <v>0</v>
      </c>
      <c r="DL27" s="165">
        <f t="shared" si="123"/>
        <v>0</v>
      </c>
      <c r="DM27" s="165">
        <f t="shared" si="123"/>
        <v>0</v>
      </c>
      <c r="DN27" s="165">
        <f t="shared" si="123"/>
        <v>0</v>
      </c>
      <c r="DO27" s="165">
        <f t="shared" si="123"/>
        <v>0</v>
      </c>
      <c r="DP27" s="165">
        <f t="shared" si="123"/>
        <v>0</v>
      </c>
      <c r="DQ27" s="165">
        <f t="shared" si="123"/>
        <v>0</v>
      </c>
      <c r="DR27" s="165">
        <f t="shared" si="123"/>
        <v>0</v>
      </c>
      <c r="DS27" s="165">
        <f t="shared" si="123"/>
        <v>0</v>
      </c>
      <c r="DT27" s="165">
        <f t="shared" si="123"/>
        <v>0</v>
      </c>
      <c r="DU27" s="165">
        <f t="shared" si="123"/>
        <v>0</v>
      </c>
      <c r="DV27" s="165">
        <f t="shared" si="123"/>
        <v>0</v>
      </c>
      <c r="DW27" s="165">
        <f t="shared" si="123"/>
        <v>0</v>
      </c>
      <c r="DX27" s="165">
        <f t="shared" si="123"/>
        <v>0</v>
      </c>
      <c r="DY27" s="165">
        <f t="shared" si="123"/>
        <v>0</v>
      </c>
    </row>
    <row r="29" spans="1:129" ht="24" thickBot="1">
      <c r="A29" s="1"/>
      <c r="B29" s="1"/>
      <c r="C29" s="1" t="s">
        <v>232</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row>
    <row r="30" spans="1:129" ht="20.25">
      <c r="C30" s="2" t="s">
        <v>318</v>
      </c>
    </row>
    <row r="31" spans="1:129" ht="15">
      <c r="C31" s="3" t="s">
        <v>319</v>
      </c>
      <c r="E31" s="11" t="s">
        <v>320</v>
      </c>
    </row>
    <row r="32" spans="1:129">
      <c r="C32" s="209" t="str">
        <f>Inputs!C86</f>
        <v>Löhne u. Gehälter</v>
      </c>
      <c r="D32" s="8" t="s">
        <v>237</v>
      </c>
      <c r="E32" s="184">
        <f>Inputs!F86</f>
        <v>12</v>
      </c>
      <c r="I32" s="199">
        <f t="shared" ref="I32:I36" si="124">SUM(J32:DY32)</f>
        <v>864</v>
      </c>
      <c r="J32" s="214">
        <f>$E32*J$7</f>
        <v>0</v>
      </c>
      <c r="K32" s="214">
        <f t="shared" ref="K32:BV35" si="125">$E32*K$7</f>
        <v>0</v>
      </c>
      <c r="L32" s="214">
        <f t="shared" si="125"/>
        <v>0</v>
      </c>
      <c r="M32" s="214">
        <f t="shared" si="125"/>
        <v>0</v>
      </c>
      <c r="N32" s="214">
        <f t="shared" si="125"/>
        <v>0</v>
      </c>
      <c r="O32" s="214">
        <f t="shared" si="125"/>
        <v>0</v>
      </c>
      <c r="P32" s="214">
        <f t="shared" si="125"/>
        <v>12</v>
      </c>
      <c r="Q32" s="214">
        <f t="shared" si="125"/>
        <v>12</v>
      </c>
      <c r="R32" s="214">
        <f t="shared" si="125"/>
        <v>12</v>
      </c>
      <c r="S32" s="214">
        <f t="shared" si="125"/>
        <v>12</v>
      </c>
      <c r="T32" s="214">
        <f t="shared" si="125"/>
        <v>12</v>
      </c>
      <c r="U32" s="214">
        <f t="shared" si="125"/>
        <v>12</v>
      </c>
      <c r="V32" s="214">
        <f t="shared" si="125"/>
        <v>12</v>
      </c>
      <c r="W32" s="214">
        <f t="shared" si="125"/>
        <v>12</v>
      </c>
      <c r="X32" s="214">
        <f t="shared" si="125"/>
        <v>12</v>
      </c>
      <c r="Y32" s="214">
        <f t="shared" si="125"/>
        <v>12</v>
      </c>
      <c r="Z32" s="214">
        <f t="shared" si="125"/>
        <v>12</v>
      </c>
      <c r="AA32" s="214">
        <f t="shared" si="125"/>
        <v>12</v>
      </c>
      <c r="AB32" s="214">
        <f t="shared" si="125"/>
        <v>12</v>
      </c>
      <c r="AC32" s="214">
        <f t="shared" si="125"/>
        <v>12</v>
      </c>
      <c r="AD32" s="214">
        <f t="shared" si="125"/>
        <v>12</v>
      </c>
      <c r="AE32" s="214">
        <f t="shared" si="125"/>
        <v>12</v>
      </c>
      <c r="AF32" s="214">
        <f t="shared" si="125"/>
        <v>12</v>
      </c>
      <c r="AG32" s="214">
        <f t="shared" si="125"/>
        <v>12</v>
      </c>
      <c r="AH32" s="214">
        <f t="shared" si="125"/>
        <v>12</v>
      </c>
      <c r="AI32" s="214">
        <f t="shared" si="125"/>
        <v>12</v>
      </c>
      <c r="AJ32" s="214">
        <f t="shared" si="125"/>
        <v>12</v>
      </c>
      <c r="AK32" s="214">
        <f t="shared" si="125"/>
        <v>12</v>
      </c>
      <c r="AL32" s="214">
        <f t="shared" si="125"/>
        <v>12</v>
      </c>
      <c r="AM32" s="214">
        <f t="shared" si="125"/>
        <v>12</v>
      </c>
      <c r="AN32" s="214">
        <f t="shared" si="125"/>
        <v>12</v>
      </c>
      <c r="AO32" s="214">
        <f t="shared" si="125"/>
        <v>12</v>
      </c>
      <c r="AP32" s="214">
        <f t="shared" si="125"/>
        <v>12</v>
      </c>
      <c r="AQ32" s="214">
        <f t="shared" si="125"/>
        <v>12</v>
      </c>
      <c r="AR32" s="214">
        <f t="shared" si="125"/>
        <v>12</v>
      </c>
      <c r="AS32" s="214">
        <f t="shared" si="125"/>
        <v>12</v>
      </c>
      <c r="AT32" s="214">
        <f t="shared" si="125"/>
        <v>12</v>
      </c>
      <c r="AU32" s="214">
        <f t="shared" si="125"/>
        <v>12</v>
      </c>
      <c r="AV32" s="214">
        <f t="shared" si="125"/>
        <v>12</v>
      </c>
      <c r="AW32" s="214">
        <f t="shared" si="125"/>
        <v>12</v>
      </c>
      <c r="AX32" s="214">
        <f t="shared" si="125"/>
        <v>12</v>
      </c>
      <c r="AY32" s="214">
        <f t="shared" si="125"/>
        <v>12</v>
      </c>
      <c r="AZ32" s="214">
        <f t="shared" si="125"/>
        <v>12</v>
      </c>
      <c r="BA32" s="214">
        <f t="shared" si="125"/>
        <v>12</v>
      </c>
      <c r="BB32" s="214">
        <f t="shared" si="125"/>
        <v>12</v>
      </c>
      <c r="BC32" s="214">
        <f t="shared" si="125"/>
        <v>12</v>
      </c>
      <c r="BD32" s="214">
        <f t="shared" si="125"/>
        <v>12</v>
      </c>
      <c r="BE32" s="214">
        <f t="shared" si="125"/>
        <v>12</v>
      </c>
      <c r="BF32" s="214">
        <f t="shared" si="125"/>
        <v>12</v>
      </c>
      <c r="BG32" s="214">
        <f t="shared" si="125"/>
        <v>12</v>
      </c>
      <c r="BH32" s="214">
        <f t="shared" si="125"/>
        <v>12</v>
      </c>
      <c r="BI32" s="214">
        <f t="shared" si="125"/>
        <v>12</v>
      </c>
      <c r="BJ32" s="214">
        <f t="shared" si="125"/>
        <v>12</v>
      </c>
      <c r="BK32" s="214">
        <f t="shared" si="125"/>
        <v>12</v>
      </c>
      <c r="BL32" s="214">
        <f t="shared" si="125"/>
        <v>12</v>
      </c>
      <c r="BM32" s="214">
        <f t="shared" si="125"/>
        <v>12</v>
      </c>
      <c r="BN32" s="214">
        <f t="shared" si="125"/>
        <v>12</v>
      </c>
      <c r="BO32" s="214">
        <f t="shared" si="125"/>
        <v>12</v>
      </c>
      <c r="BP32" s="214">
        <f t="shared" si="125"/>
        <v>12</v>
      </c>
      <c r="BQ32" s="214">
        <f t="shared" si="125"/>
        <v>12</v>
      </c>
      <c r="BR32" s="214">
        <f t="shared" si="125"/>
        <v>12</v>
      </c>
      <c r="BS32" s="214">
        <f t="shared" si="125"/>
        <v>12</v>
      </c>
      <c r="BT32" s="214">
        <f t="shared" si="125"/>
        <v>12</v>
      </c>
      <c r="BU32" s="214">
        <f t="shared" si="125"/>
        <v>12</v>
      </c>
      <c r="BV32" s="214">
        <f t="shared" si="125"/>
        <v>12</v>
      </c>
      <c r="BW32" s="214">
        <f t="shared" ref="BW32:DY35" si="126">$E32*BW$7</f>
        <v>12</v>
      </c>
      <c r="BX32" s="214">
        <f t="shared" si="126"/>
        <v>12</v>
      </c>
      <c r="BY32" s="214">
        <f t="shared" si="126"/>
        <v>12</v>
      </c>
      <c r="BZ32" s="214">
        <f t="shared" si="126"/>
        <v>12</v>
      </c>
      <c r="CA32" s="214">
        <f t="shared" si="126"/>
        <v>12</v>
      </c>
      <c r="CB32" s="214">
        <f t="shared" si="126"/>
        <v>12</v>
      </c>
      <c r="CC32" s="214">
        <f t="shared" si="126"/>
        <v>12</v>
      </c>
      <c r="CD32" s="214">
        <f t="shared" si="126"/>
        <v>12</v>
      </c>
      <c r="CE32" s="214">
        <f t="shared" si="126"/>
        <v>12</v>
      </c>
      <c r="CF32" s="214">
        <f t="shared" si="126"/>
        <v>12</v>
      </c>
      <c r="CG32" s="214">
        <f t="shared" si="126"/>
        <v>12</v>
      </c>
      <c r="CH32" s="214">
        <f t="shared" si="126"/>
        <v>12</v>
      </c>
      <c r="CI32" s="214">
        <f t="shared" si="126"/>
        <v>12</v>
      </c>
      <c r="CJ32" s="214">
        <f t="shared" si="126"/>
        <v>0</v>
      </c>
      <c r="CK32" s="214">
        <f t="shared" si="126"/>
        <v>0</v>
      </c>
      <c r="CL32" s="214">
        <f t="shared" si="126"/>
        <v>0</v>
      </c>
      <c r="CM32" s="214">
        <f t="shared" si="126"/>
        <v>0</v>
      </c>
      <c r="CN32" s="214">
        <f t="shared" si="126"/>
        <v>0</v>
      </c>
      <c r="CO32" s="214">
        <f t="shared" si="126"/>
        <v>0</v>
      </c>
      <c r="CP32" s="214">
        <f t="shared" si="126"/>
        <v>0</v>
      </c>
      <c r="CQ32" s="214">
        <f t="shared" si="126"/>
        <v>0</v>
      </c>
      <c r="CR32" s="214">
        <f t="shared" si="126"/>
        <v>0</v>
      </c>
      <c r="CS32" s="214">
        <f t="shared" si="126"/>
        <v>0</v>
      </c>
      <c r="CT32" s="214">
        <f t="shared" si="126"/>
        <v>0</v>
      </c>
      <c r="CU32" s="214">
        <f t="shared" si="126"/>
        <v>0</v>
      </c>
      <c r="CV32" s="214">
        <f t="shared" si="126"/>
        <v>0</v>
      </c>
      <c r="CW32" s="214">
        <f t="shared" si="126"/>
        <v>0</v>
      </c>
      <c r="CX32" s="214">
        <f t="shared" si="126"/>
        <v>0</v>
      </c>
      <c r="CY32" s="214">
        <f t="shared" si="126"/>
        <v>0</v>
      </c>
      <c r="CZ32" s="214">
        <f t="shared" si="126"/>
        <v>0</v>
      </c>
      <c r="DA32" s="214">
        <f t="shared" si="126"/>
        <v>0</v>
      </c>
      <c r="DB32" s="214">
        <f t="shared" si="126"/>
        <v>0</v>
      </c>
      <c r="DC32" s="214">
        <f t="shared" si="126"/>
        <v>0</v>
      </c>
      <c r="DD32" s="214">
        <f t="shared" si="126"/>
        <v>0</v>
      </c>
      <c r="DE32" s="214">
        <f t="shared" si="126"/>
        <v>0</v>
      </c>
      <c r="DF32" s="214">
        <f t="shared" si="126"/>
        <v>0</v>
      </c>
      <c r="DG32" s="214">
        <f t="shared" si="126"/>
        <v>0</v>
      </c>
      <c r="DH32" s="214">
        <f t="shared" si="126"/>
        <v>0</v>
      </c>
      <c r="DI32" s="214">
        <f t="shared" si="126"/>
        <v>0</v>
      </c>
      <c r="DJ32" s="214">
        <f t="shared" si="126"/>
        <v>0</v>
      </c>
      <c r="DK32" s="214">
        <f t="shared" si="126"/>
        <v>0</v>
      </c>
      <c r="DL32" s="214">
        <f t="shared" si="126"/>
        <v>0</v>
      </c>
      <c r="DM32" s="214">
        <f t="shared" si="126"/>
        <v>0</v>
      </c>
      <c r="DN32" s="214">
        <f t="shared" si="126"/>
        <v>0</v>
      </c>
      <c r="DO32" s="214">
        <f t="shared" si="126"/>
        <v>0</v>
      </c>
      <c r="DP32" s="214">
        <f t="shared" si="126"/>
        <v>0</v>
      </c>
      <c r="DQ32" s="214">
        <f t="shared" si="126"/>
        <v>0</v>
      </c>
      <c r="DR32" s="214">
        <f t="shared" si="126"/>
        <v>0</v>
      </c>
      <c r="DS32" s="214">
        <f t="shared" si="126"/>
        <v>0</v>
      </c>
      <c r="DT32" s="214">
        <f t="shared" si="126"/>
        <v>0</v>
      </c>
      <c r="DU32" s="214">
        <f t="shared" si="126"/>
        <v>0</v>
      </c>
      <c r="DV32" s="214">
        <f t="shared" si="126"/>
        <v>0</v>
      </c>
      <c r="DW32" s="214">
        <f t="shared" si="126"/>
        <v>0</v>
      </c>
      <c r="DX32" s="214">
        <f t="shared" si="126"/>
        <v>0</v>
      </c>
      <c r="DY32" s="214">
        <f t="shared" si="126"/>
        <v>0</v>
      </c>
    </row>
    <row r="33" spans="3:129">
      <c r="C33" s="209" t="str">
        <f>Inputs!C87</f>
        <v>Administration + Verwaltung</v>
      </c>
      <c r="D33" s="8" t="s">
        <v>237</v>
      </c>
      <c r="E33" s="184">
        <f>Inputs!F87</f>
        <v>4</v>
      </c>
      <c r="I33" s="199">
        <f t="shared" si="124"/>
        <v>288</v>
      </c>
      <c r="J33" s="214">
        <f>$E33*J$7</f>
        <v>0</v>
      </c>
      <c r="K33" s="214">
        <f t="shared" si="125"/>
        <v>0</v>
      </c>
      <c r="L33" s="214">
        <f t="shared" si="125"/>
        <v>0</v>
      </c>
      <c r="M33" s="214">
        <f t="shared" si="125"/>
        <v>0</v>
      </c>
      <c r="N33" s="214">
        <f t="shared" si="125"/>
        <v>0</v>
      </c>
      <c r="O33" s="214">
        <f t="shared" si="125"/>
        <v>0</v>
      </c>
      <c r="P33" s="214">
        <f t="shared" si="125"/>
        <v>4</v>
      </c>
      <c r="Q33" s="214">
        <f t="shared" si="125"/>
        <v>4</v>
      </c>
      <c r="R33" s="214">
        <f t="shared" si="125"/>
        <v>4</v>
      </c>
      <c r="S33" s="214">
        <f t="shared" si="125"/>
        <v>4</v>
      </c>
      <c r="T33" s="214">
        <f t="shared" si="125"/>
        <v>4</v>
      </c>
      <c r="U33" s="214">
        <f t="shared" si="125"/>
        <v>4</v>
      </c>
      <c r="V33" s="214">
        <f t="shared" si="125"/>
        <v>4</v>
      </c>
      <c r="W33" s="214">
        <f t="shared" si="125"/>
        <v>4</v>
      </c>
      <c r="X33" s="214">
        <f t="shared" si="125"/>
        <v>4</v>
      </c>
      <c r="Y33" s="214">
        <f t="shared" si="125"/>
        <v>4</v>
      </c>
      <c r="Z33" s="214">
        <f t="shared" si="125"/>
        <v>4</v>
      </c>
      <c r="AA33" s="214">
        <f t="shared" si="125"/>
        <v>4</v>
      </c>
      <c r="AB33" s="214">
        <f t="shared" si="125"/>
        <v>4</v>
      </c>
      <c r="AC33" s="214">
        <f t="shared" si="125"/>
        <v>4</v>
      </c>
      <c r="AD33" s="214">
        <f t="shared" si="125"/>
        <v>4</v>
      </c>
      <c r="AE33" s="214">
        <f t="shared" si="125"/>
        <v>4</v>
      </c>
      <c r="AF33" s="214">
        <f t="shared" si="125"/>
        <v>4</v>
      </c>
      <c r="AG33" s="214">
        <f t="shared" si="125"/>
        <v>4</v>
      </c>
      <c r="AH33" s="214">
        <f t="shared" si="125"/>
        <v>4</v>
      </c>
      <c r="AI33" s="214">
        <f t="shared" si="125"/>
        <v>4</v>
      </c>
      <c r="AJ33" s="214">
        <f t="shared" si="125"/>
        <v>4</v>
      </c>
      <c r="AK33" s="214">
        <f t="shared" si="125"/>
        <v>4</v>
      </c>
      <c r="AL33" s="214">
        <f t="shared" si="125"/>
        <v>4</v>
      </c>
      <c r="AM33" s="214">
        <f t="shared" si="125"/>
        <v>4</v>
      </c>
      <c r="AN33" s="214">
        <f t="shared" si="125"/>
        <v>4</v>
      </c>
      <c r="AO33" s="214">
        <f t="shared" si="125"/>
        <v>4</v>
      </c>
      <c r="AP33" s="214">
        <f t="shared" si="125"/>
        <v>4</v>
      </c>
      <c r="AQ33" s="214">
        <f t="shared" si="125"/>
        <v>4</v>
      </c>
      <c r="AR33" s="214">
        <f t="shared" si="125"/>
        <v>4</v>
      </c>
      <c r="AS33" s="214">
        <f t="shared" si="125"/>
        <v>4</v>
      </c>
      <c r="AT33" s="214">
        <f t="shared" si="125"/>
        <v>4</v>
      </c>
      <c r="AU33" s="214">
        <f t="shared" si="125"/>
        <v>4</v>
      </c>
      <c r="AV33" s="214">
        <f t="shared" si="125"/>
        <v>4</v>
      </c>
      <c r="AW33" s="214">
        <f t="shared" si="125"/>
        <v>4</v>
      </c>
      <c r="AX33" s="214">
        <f t="shared" si="125"/>
        <v>4</v>
      </c>
      <c r="AY33" s="214">
        <f t="shared" si="125"/>
        <v>4</v>
      </c>
      <c r="AZ33" s="214">
        <f t="shared" si="125"/>
        <v>4</v>
      </c>
      <c r="BA33" s="214">
        <f t="shared" si="125"/>
        <v>4</v>
      </c>
      <c r="BB33" s="214">
        <f t="shared" si="125"/>
        <v>4</v>
      </c>
      <c r="BC33" s="214">
        <f t="shared" si="125"/>
        <v>4</v>
      </c>
      <c r="BD33" s="214">
        <f t="shared" si="125"/>
        <v>4</v>
      </c>
      <c r="BE33" s="214">
        <f t="shared" si="125"/>
        <v>4</v>
      </c>
      <c r="BF33" s="214">
        <f t="shared" si="125"/>
        <v>4</v>
      </c>
      <c r="BG33" s="214">
        <f t="shared" si="125"/>
        <v>4</v>
      </c>
      <c r="BH33" s="214">
        <f t="shared" si="125"/>
        <v>4</v>
      </c>
      <c r="BI33" s="214">
        <f t="shared" si="125"/>
        <v>4</v>
      </c>
      <c r="BJ33" s="214">
        <f t="shared" si="125"/>
        <v>4</v>
      </c>
      <c r="BK33" s="214">
        <f t="shared" si="125"/>
        <v>4</v>
      </c>
      <c r="BL33" s="214">
        <f t="shared" si="125"/>
        <v>4</v>
      </c>
      <c r="BM33" s="214">
        <f t="shared" si="125"/>
        <v>4</v>
      </c>
      <c r="BN33" s="214">
        <f t="shared" si="125"/>
        <v>4</v>
      </c>
      <c r="BO33" s="214">
        <f t="shared" si="125"/>
        <v>4</v>
      </c>
      <c r="BP33" s="214">
        <f t="shared" si="125"/>
        <v>4</v>
      </c>
      <c r="BQ33" s="214">
        <f t="shared" si="125"/>
        <v>4</v>
      </c>
      <c r="BR33" s="214">
        <f t="shared" si="125"/>
        <v>4</v>
      </c>
      <c r="BS33" s="214">
        <f t="shared" si="125"/>
        <v>4</v>
      </c>
      <c r="BT33" s="214">
        <f t="shared" si="125"/>
        <v>4</v>
      </c>
      <c r="BU33" s="214">
        <f t="shared" si="125"/>
        <v>4</v>
      </c>
      <c r="BV33" s="214">
        <f t="shared" si="125"/>
        <v>4</v>
      </c>
      <c r="BW33" s="214">
        <f t="shared" si="126"/>
        <v>4</v>
      </c>
      <c r="BX33" s="214">
        <f t="shared" si="126"/>
        <v>4</v>
      </c>
      <c r="BY33" s="214">
        <f t="shared" si="126"/>
        <v>4</v>
      </c>
      <c r="BZ33" s="214">
        <f t="shared" si="126"/>
        <v>4</v>
      </c>
      <c r="CA33" s="214">
        <f t="shared" si="126"/>
        <v>4</v>
      </c>
      <c r="CB33" s="214">
        <f t="shared" si="126"/>
        <v>4</v>
      </c>
      <c r="CC33" s="214">
        <f t="shared" si="126"/>
        <v>4</v>
      </c>
      <c r="CD33" s="214">
        <f t="shared" si="126"/>
        <v>4</v>
      </c>
      <c r="CE33" s="214">
        <f t="shared" si="126"/>
        <v>4</v>
      </c>
      <c r="CF33" s="214">
        <f t="shared" si="126"/>
        <v>4</v>
      </c>
      <c r="CG33" s="214">
        <f t="shared" si="126"/>
        <v>4</v>
      </c>
      <c r="CH33" s="214">
        <f t="shared" si="126"/>
        <v>4</v>
      </c>
      <c r="CI33" s="214">
        <f t="shared" si="126"/>
        <v>4</v>
      </c>
      <c r="CJ33" s="214">
        <f t="shared" si="126"/>
        <v>0</v>
      </c>
      <c r="CK33" s="214">
        <f t="shared" si="126"/>
        <v>0</v>
      </c>
      <c r="CL33" s="214">
        <f t="shared" si="126"/>
        <v>0</v>
      </c>
      <c r="CM33" s="214">
        <f t="shared" si="126"/>
        <v>0</v>
      </c>
      <c r="CN33" s="214">
        <f t="shared" si="126"/>
        <v>0</v>
      </c>
      <c r="CO33" s="214">
        <f t="shared" si="126"/>
        <v>0</v>
      </c>
      <c r="CP33" s="214">
        <f t="shared" si="126"/>
        <v>0</v>
      </c>
      <c r="CQ33" s="214">
        <f t="shared" si="126"/>
        <v>0</v>
      </c>
      <c r="CR33" s="214">
        <f t="shared" si="126"/>
        <v>0</v>
      </c>
      <c r="CS33" s="214">
        <f t="shared" si="126"/>
        <v>0</v>
      </c>
      <c r="CT33" s="214">
        <f t="shared" si="126"/>
        <v>0</v>
      </c>
      <c r="CU33" s="214">
        <f t="shared" si="126"/>
        <v>0</v>
      </c>
      <c r="CV33" s="214">
        <f t="shared" si="126"/>
        <v>0</v>
      </c>
      <c r="CW33" s="214">
        <f t="shared" si="126"/>
        <v>0</v>
      </c>
      <c r="CX33" s="214">
        <f t="shared" si="126"/>
        <v>0</v>
      </c>
      <c r="CY33" s="214">
        <f t="shared" si="126"/>
        <v>0</v>
      </c>
      <c r="CZ33" s="214">
        <f t="shared" si="126"/>
        <v>0</v>
      </c>
      <c r="DA33" s="214">
        <f t="shared" si="126"/>
        <v>0</v>
      </c>
      <c r="DB33" s="214">
        <f t="shared" si="126"/>
        <v>0</v>
      </c>
      <c r="DC33" s="214">
        <f t="shared" si="126"/>
        <v>0</v>
      </c>
      <c r="DD33" s="214">
        <f t="shared" si="126"/>
        <v>0</v>
      </c>
      <c r="DE33" s="214">
        <f t="shared" si="126"/>
        <v>0</v>
      </c>
      <c r="DF33" s="214">
        <f t="shared" si="126"/>
        <v>0</v>
      </c>
      <c r="DG33" s="214">
        <f t="shared" si="126"/>
        <v>0</v>
      </c>
      <c r="DH33" s="214">
        <f t="shared" si="126"/>
        <v>0</v>
      </c>
      <c r="DI33" s="214">
        <f t="shared" si="126"/>
        <v>0</v>
      </c>
      <c r="DJ33" s="214">
        <f t="shared" si="126"/>
        <v>0</v>
      </c>
      <c r="DK33" s="214">
        <f t="shared" si="126"/>
        <v>0</v>
      </c>
      <c r="DL33" s="214">
        <f t="shared" si="126"/>
        <v>0</v>
      </c>
      <c r="DM33" s="214">
        <f t="shared" si="126"/>
        <v>0</v>
      </c>
      <c r="DN33" s="214">
        <f t="shared" si="126"/>
        <v>0</v>
      </c>
      <c r="DO33" s="214">
        <f t="shared" si="126"/>
        <v>0</v>
      </c>
      <c r="DP33" s="214">
        <f t="shared" si="126"/>
        <v>0</v>
      </c>
      <c r="DQ33" s="214">
        <f t="shared" si="126"/>
        <v>0</v>
      </c>
      <c r="DR33" s="214">
        <f t="shared" si="126"/>
        <v>0</v>
      </c>
      <c r="DS33" s="214">
        <f t="shared" si="126"/>
        <v>0</v>
      </c>
      <c r="DT33" s="214">
        <f t="shared" si="126"/>
        <v>0</v>
      </c>
      <c r="DU33" s="214">
        <f t="shared" si="126"/>
        <v>0</v>
      </c>
      <c r="DV33" s="214">
        <f t="shared" si="126"/>
        <v>0</v>
      </c>
      <c r="DW33" s="214">
        <f t="shared" si="126"/>
        <v>0</v>
      </c>
      <c r="DX33" s="214">
        <f t="shared" si="126"/>
        <v>0</v>
      </c>
      <c r="DY33" s="214">
        <f t="shared" si="126"/>
        <v>0</v>
      </c>
    </row>
    <row r="34" spans="3:129">
      <c r="C34" s="209" t="str">
        <f>Inputs!C88</f>
        <v>Wartung und Inspektion</v>
      </c>
      <c r="D34" s="8" t="s">
        <v>237</v>
      </c>
      <c r="E34" s="184">
        <f>Inputs!F88</f>
        <v>6.5</v>
      </c>
      <c r="I34" s="199">
        <f t="shared" si="124"/>
        <v>468</v>
      </c>
      <c r="J34" s="214">
        <f>$E34*J$7</f>
        <v>0</v>
      </c>
      <c r="K34" s="214">
        <f t="shared" si="125"/>
        <v>0</v>
      </c>
      <c r="L34" s="214">
        <f t="shared" si="125"/>
        <v>0</v>
      </c>
      <c r="M34" s="214">
        <f t="shared" si="125"/>
        <v>0</v>
      </c>
      <c r="N34" s="214">
        <f t="shared" si="125"/>
        <v>0</v>
      </c>
      <c r="O34" s="214">
        <f t="shared" si="125"/>
        <v>0</v>
      </c>
      <c r="P34" s="214">
        <f t="shared" si="125"/>
        <v>6.5</v>
      </c>
      <c r="Q34" s="214">
        <f t="shared" si="125"/>
        <v>6.5</v>
      </c>
      <c r="R34" s="214">
        <f t="shared" si="125"/>
        <v>6.5</v>
      </c>
      <c r="S34" s="214">
        <f t="shared" si="125"/>
        <v>6.5</v>
      </c>
      <c r="T34" s="214">
        <f t="shared" si="125"/>
        <v>6.5</v>
      </c>
      <c r="U34" s="214">
        <f t="shared" si="125"/>
        <v>6.5</v>
      </c>
      <c r="V34" s="214">
        <f t="shared" si="125"/>
        <v>6.5</v>
      </c>
      <c r="W34" s="214">
        <f t="shared" si="125"/>
        <v>6.5</v>
      </c>
      <c r="X34" s="214">
        <f t="shared" si="125"/>
        <v>6.5</v>
      </c>
      <c r="Y34" s="214">
        <f t="shared" si="125"/>
        <v>6.5</v>
      </c>
      <c r="Z34" s="214">
        <f t="shared" si="125"/>
        <v>6.5</v>
      </c>
      <c r="AA34" s="214">
        <f t="shared" si="125"/>
        <v>6.5</v>
      </c>
      <c r="AB34" s="214">
        <f t="shared" si="125"/>
        <v>6.5</v>
      </c>
      <c r="AC34" s="214">
        <f t="shared" si="125"/>
        <v>6.5</v>
      </c>
      <c r="AD34" s="214">
        <f t="shared" si="125"/>
        <v>6.5</v>
      </c>
      <c r="AE34" s="214">
        <f t="shared" si="125"/>
        <v>6.5</v>
      </c>
      <c r="AF34" s="214">
        <f t="shared" si="125"/>
        <v>6.5</v>
      </c>
      <c r="AG34" s="214">
        <f t="shared" si="125"/>
        <v>6.5</v>
      </c>
      <c r="AH34" s="214">
        <f t="shared" si="125"/>
        <v>6.5</v>
      </c>
      <c r="AI34" s="214">
        <f t="shared" si="125"/>
        <v>6.5</v>
      </c>
      <c r="AJ34" s="214">
        <f t="shared" si="125"/>
        <v>6.5</v>
      </c>
      <c r="AK34" s="214">
        <f t="shared" si="125"/>
        <v>6.5</v>
      </c>
      <c r="AL34" s="214">
        <f t="shared" si="125"/>
        <v>6.5</v>
      </c>
      <c r="AM34" s="214">
        <f t="shared" si="125"/>
        <v>6.5</v>
      </c>
      <c r="AN34" s="214">
        <f t="shared" si="125"/>
        <v>6.5</v>
      </c>
      <c r="AO34" s="214">
        <f t="shared" si="125"/>
        <v>6.5</v>
      </c>
      <c r="AP34" s="214">
        <f t="shared" si="125"/>
        <v>6.5</v>
      </c>
      <c r="AQ34" s="214">
        <f t="shared" si="125"/>
        <v>6.5</v>
      </c>
      <c r="AR34" s="214">
        <f t="shared" si="125"/>
        <v>6.5</v>
      </c>
      <c r="AS34" s="214">
        <f t="shared" si="125"/>
        <v>6.5</v>
      </c>
      <c r="AT34" s="214">
        <f t="shared" si="125"/>
        <v>6.5</v>
      </c>
      <c r="AU34" s="214">
        <f t="shared" si="125"/>
        <v>6.5</v>
      </c>
      <c r="AV34" s="214">
        <f t="shared" si="125"/>
        <v>6.5</v>
      </c>
      <c r="AW34" s="214">
        <f t="shared" si="125"/>
        <v>6.5</v>
      </c>
      <c r="AX34" s="214">
        <f t="shared" si="125"/>
        <v>6.5</v>
      </c>
      <c r="AY34" s="214">
        <f t="shared" si="125"/>
        <v>6.5</v>
      </c>
      <c r="AZ34" s="214">
        <f t="shared" si="125"/>
        <v>6.5</v>
      </c>
      <c r="BA34" s="214">
        <f t="shared" si="125"/>
        <v>6.5</v>
      </c>
      <c r="BB34" s="214">
        <f t="shared" si="125"/>
        <v>6.5</v>
      </c>
      <c r="BC34" s="214">
        <f t="shared" si="125"/>
        <v>6.5</v>
      </c>
      <c r="BD34" s="214">
        <f t="shared" si="125"/>
        <v>6.5</v>
      </c>
      <c r="BE34" s="214">
        <f t="shared" si="125"/>
        <v>6.5</v>
      </c>
      <c r="BF34" s="214">
        <f t="shared" si="125"/>
        <v>6.5</v>
      </c>
      <c r="BG34" s="214">
        <f t="shared" si="125"/>
        <v>6.5</v>
      </c>
      <c r="BH34" s="214">
        <f t="shared" si="125"/>
        <v>6.5</v>
      </c>
      <c r="BI34" s="214">
        <f t="shared" si="125"/>
        <v>6.5</v>
      </c>
      <c r="BJ34" s="214">
        <f t="shared" si="125"/>
        <v>6.5</v>
      </c>
      <c r="BK34" s="214">
        <f t="shared" si="125"/>
        <v>6.5</v>
      </c>
      <c r="BL34" s="214">
        <f t="shared" si="125"/>
        <v>6.5</v>
      </c>
      <c r="BM34" s="214">
        <f t="shared" si="125"/>
        <v>6.5</v>
      </c>
      <c r="BN34" s="214">
        <f t="shared" si="125"/>
        <v>6.5</v>
      </c>
      <c r="BO34" s="214">
        <f t="shared" si="125"/>
        <v>6.5</v>
      </c>
      <c r="BP34" s="214">
        <f t="shared" si="125"/>
        <v>6.5</v>
      </c>
      <c r="BQ34" s="214">
        <f t="shared" si="125"/>
        <v>6.5</v>
      </c>
      <c r="BR34" s="214">
        <f t="shared" si="125"/>
        <v>6.5</v>
      </c>
      <c r="BS34" s="214">
        <f t="shared" si="125"/>
        <v>6.5</v>
      </c>
      <c r="BT34" s="214">
        <f t="shared" si="125"/>
        <v>6.5</v>
      </c>
      <c r="BU34" s="214">
        <f t="shared" si="125"/>
        <v>6.5</v>
      </c>
      <c r="BV34" s="214">
        <f t="shared" si="125"/>
        <v>6.5</v>
      </c>
      <c r="BW34" s="214">
        <f t="shared" si="126"/>
        <v>6.5</v>
      </c>
      <c r="BX34" s="214">
        <f t="shared" si="126"/>
        <v>6.5</v>
      </c>
      <c r="BY34" s="214">
        <f t="shared" si="126"/>
        <v>6.5</v>
      </c>
      <c r="BZ34" s="214">
        <f t="shared" si="126"/>
        <v>6.5</v>
      </c>
      <c r="CA34" s="214">
        <f t="shared" si="126"/>
        <v>6.5</v>
      </c>
      <c r="CB34" s="214">
        <f t="shared" si="126"/>
        <v>6.5</v>
      </c>
      <c r="CC34" s="214">
        <f t="shared" si="126"/>
        <v>6.5</v>
      </c>
      <c r="CD34" s="214">
        <f t="shared" si="126"/>
        <v>6.5</v>
      </c>
      <c r="CE34" s="214">
        <f t="shared" si="126"/>
        <v>6.5</v>
      </c>
      <c r="CF34" s="214">
        <f t="shared" si="126"/>
        <v>6.5</v>
      </c>
      <c r="CG34" s="214">
        <f t="shared" si="126"/>
        <v>6.5</v>
      </c>
      <c r="CH34" s="214">
        <f t="shared" si="126"/>
        <v>6.5</v>
      </c>
      <c r="CI34" s="214">
        <f t="shared" si="126"/>
        <v>6.5</v>
      </c>
      <c r="CJ34" s="214">
        <f t="shared" si="126"/>
        <v>0</v>
      </c>
      <c r="CK34" s="214">
        <f t="shared" si="126"/>
        <v>0</v>
      </c>
      <c r="CL34" s="214">
        <f t="shared" si="126"/>
        <v>0</v>
      </c>
      <c r="CM34" s="214">
        <f t="shared" si="126"/>
        <v>0</v>
      </c>
      <c r="CN34" s="214">
        <f t="shared" si="126"/>
        <v>0</v>
      </c>
      <c r="CO34" s="214">
        <f t="shared" si="126"/>
        <v>0</v>
      </c>
      <c r="CP34" s="214">
        <f t="shared" si="126"/>
        <v>0</v>
      </c>
      <c r="CQ34" s="214">
        <f t="shared" si="126"/>
        <v>0</v>
      </c>
      <c r="CR34" s="214">
        <f t="shared" si="126"/>
        <v>0</v>
      </c>
      <c r="CS34" s="214">
        <f t="shared" si="126"/>
        <v>0</v>
      </c>
      <c r="CT34" s="214">
        <f t="shared" si="126"/>
        <v>0</v>
      </c>
      <c r="CU34" s="214">
        <f t="shared" si="126"/>
        <v>0</v>
      </c>
      <c r="CV34" s="214">
        <f t="shared" si="126"/>
        <v>0</v>
      </c>
      <c r="CW34" s="214">
        <f t="shared" si="126"/>
        <v>0</v>
      </c>
      <c r="CX34" s="214">
        <f t="shared" si="126"/>
        <v>0</v>
      </c>
      <c r="CY34" s="214">
        <f t="shared" si="126"/>
        <v>0</v>
      </c>
      <c r="CZ34" s="214">
        <f t="shared" si="126"/>
        <v>0</v>
      </c>
      <c r="DA34" s="214">
        <f t="shared" si="126"/>
        <v>0</v>
      </c>
      <c r="DB34" s="214">
        <f t="shared" si="126"/>
        <v>0</v>
      </c>
      <c r="DC34" s="214">
        <f t="shared" si="126"/>
        <v>0</v>
      </c>
      <c r="DD34" s="214">
        <f t="shared" si="126"/>
        <v>0</v>
      </c>
      <c r="DE34" s="214">
        <f t="shared" si="126"/>
        <v>0</v>
      </c>
      <c r="DF34" s="214">
        <f t="shared" si="126"/>
        <v>0</v>
      </c>
      <c r="DG34" s="214">
        <f t="shared" si="126"/>
        <v>0</v>
      </c>
      <c r="DH34" s="214">
        <f t="shared" si="126"/>
        <v>0</v>
      </c>
      <c r="DI34" s="214">
        <f t="shared" si="126"/>
        <v>0</v>
      </c>
      <c r="DJ34" s="214">
        <f t="shared" si="126"/>
        <v>0</v>
      </c>
      <c r="DK34" s="214">
        <f t="shared" si="126"/>
        <v>0</v>
      </c>
      <c r="DL34" s="214">
        <f t="shared" si="126"/>
        <v>0</v>
      </c>
      <c r="DM34" s="214">
        <f t="shared" si="126"/>
        <v>0</v>
      </c>
      <c r="DN34" s="214">
        <f t="shared" si="126"/>
        <v>0</v>
      </c>
      <c r="DO34" s="214">
        <f t="shared" si="126"/>
        <v>0</v>
      </c>
      <c r="DP34" s="214">
        <f t="shared" si="126"/>
        <v>0</v>
      </c>
      <c r="DQ34" s="214">
        <f t="shared" si="126"/>
        <v>0</v>
      </c>
      <c r="DR34" s="214">
        <f t="shared" si="126"/>
        <v>0</v>
      </c>
      <c r="DS34" s="214">
        <f t="shared" si="126"/>
        <v>0</v>
      </c>
      <c r="DT34" s="214">
        <f t="shared" si="126"/>
        <v>0</v>
      </c>
      <c r="DU34" s="214">
        <f t="shared" si="126"/>
        <v>0</v>
      </c>
      <c r="DV34" s="214">
        <f t="shared" si="126"/>
        <v>0</v>
      </c>
      <c r="DW34" s="214">
        <f t="shared" si="126"/>
        <v>0</v>
      </c>
      <c r="DX34" s="214">
        <f t="shared" si="126"/>
        <v>0</v>
      </c>
      <c r="DY34" s="214">
        <f t="shared" si="126"/>
        <v>0</v>
      </c>
    </row>
    <row r="35" spans="3:129">
      <c r="C35" s="209" t="str">
        <f>Inputs!C89</f>
        <v>frei</v>
      </c>
      <c r="D35" s="8" t="s">
        <v>237</v>
      </c>
      <c r="E35" s="184">
        <f>Inputs!F89</f>
        <v>0</v>
      </c>
      <c r="I35" s="199">
        <f t="shared" si="124"/>
        <v>0</v>
      </c>
      <c r="J35" s="214">
        <f>$E35*J$7</f>
        <v>0</v>
      </c>
      <c r="K35" s="214">
        <f t="shared" si="125"/>
        <v>0</v>
      </c>
      <c r="L35" s="214">
        <f t="shared" si="125"/>
        <v>0</v>
      </c>
      <c r="M35" s="214">
        <f t="shared" si="125"/>
        <v>0</v>
      </c>
      <c r="N35" s="214">
        <f t="shared" si="125"/>
        <v>0</v>
      </c>
      <c r="O35" s="214">
        <f t="shared" si="125"/>
        <v>0</v>
      </c>
      <c r="P35" s="214">
        <f t="shared" si="125"/>
        <v>0</v>
      </c>
      <c r="Q35" s="214">
        <f t="shared" si="125"/>
        <v>0</v>
      </c>
      <c r="R35" s="214">
        <f t="shared" si="125"/>
        <v>0</v>
      </c>
      <c r="S35" s="214">
        <f t="shared" si="125"/>
        <v>0</v>
      </c>
      <c r="T35" s="214">
        <f t="shared" si="125"/>
        <v>0</v>
      </c>
      <c r="U35" s="214">
        <f t="shared" si="125"/>
        <v>0</v>
      </c>
      <c r="V35" s="214">
        <f t="shared" si="125"/>
        <v>0</v>
      </c>
      <c r="W35" s="214">
        <f t="shared" si="125"/>
        <v>0</v>
      </c>
      <c r="X35" s="214">
        <f t="shared" si="125"/>
        <v>0</v>
      </c>
      <c r="Y35" s="214">
        <f t="shared" si="125"/>
        <v>0</v>
      </c>
      <c r="Z35" s="214">
        <f t="shared" si="125"/>
        <v>0</v>
      </c>
      <c r="AA35" s="214">
        <f t="shared" si="125"/>
        <v>0</v>
      </c>
      <c r="AB35" s="214">
        <f t="shared" si="125"/>
        <v>0</v>
      </c>
      <c r="AC35" s="214">
        <f t="shared" si="125"/>
        <v>0</v>
      </c>
      <c r="AD35" s="214">
        <f t="shared" si="125"/>
        <v>0</v>
      </c>
      <c r="AE35" s="214">
        <f t="shared" si="125"/>
        <v>0</v>
      </c>
      <c r="AF35" s="214">
        <f t="shared" si="125"/>
        <v>0</v>
      </c>
      <c r="AG35" s="214">
        <f t="shared" si="125"/>
        <v>0</v>
      </c>
      <c r="AH35" s="214">
        <f t="shared" si="125"/>
        <v>0</v>
      </c>
      <c r="AI35" s="214">
        <f t="shared" si="125"/>
        <v>0</v>
      </c>
      <c r="AJ35" s="214">
        <f t="shared" si="125"/>
        <v>0</v>
      </c>
      <c r="AK35" s="214">
        <f t="shared" si="125"/>
        <v>0</v>
      </c>
      <c r="AL35" s="214">
        <f t="shared" si="125"/>
        <v>0</v>
      </c>
      <c r="AM35" s="214">
        <f t="shared" si="125"/>
        <v>0</v>
      </c>
      <c r="AN35" s="214">
        <f t="shared" si="125"/>
        <v>0</v>
      </c>
      <c r="AO35" s="214">
        <f t="shared" si="125"/>
        <v>0</v>
      </c>
      <c r="AP35" s="214">
        <f t="shared" si="125"/>
        <v>0</v>
      </c>
      <c r="AQ35" s="214">
        <f t="shared" si="125"/>
        <v>0</v>
      </c>
      <c r="AR35" s="214">
        <f t="shared" si="125"/>
        <v>0</v>
      </c>
      <c r="AS35" s="214">
        <f t="shared" si="125"/>
        <v>0</v>
      </c>
      <c r="AT35" s="214">
        <f t="shared" si="125"/>
        <v>0</v>
      </c>
      <c r="AU35" s="214">
        <f t="shared" si="125"/>
        <v>0</v>
      </c>
      <c r="AV35" s="214">
        <f t="shared" si="125"/>
        <v>0</v>
      </c>
      <c r="AW35" s="214">
        <f t="shared" si="125"/>
        <v>0</v>
      </c>
      <c r="AX35" s="214">
        <f t="shared" si="125"/>
        <v>0</v>
      </c>
      <c r="AY35" s="214">
        <f t="shared" si="125"/>
        <v>0</v>
      </c>
      <c r="AZ35" s="214">
        <f t="shared" si="125"/>
        <v>0</v>
      </c>
      <c r="BA35" s="214">
        <f t="shared" si="125"/>
        <v>0</v>
      </c>
      <c r="BB35" s="214">
        <f t="shared" si="125"/>
        <v>0</v>
      </c>
      <c r="BC35" s="214">
        <f t="shared" si="125"/>
        <v>0</v>
      </c>
      <c r="BD35" s="214">
        <f t="shared" si="125"/>
        <v>0</v>
      </c>
      <c r="BE35" s="214">
        <f t="shared" si="125"/>
        <v>0</v>
      </c>
      <c r="BF35" s="214">
        <f t="shared" si="125"/>
        <v>0</v>
      </c>
      <c r="BG35" s="214">
        <f t="shared" si="125"/>
        <v>0</v>
      </c>
      <c r="BH35" s="214">
        <f t="shared" si="125"/>
        <v>0</v>
      </c>
      <c r="BI35" s="214">
        <f t="shared" si="125"/>
        <v>0</v>
      </c>
      <c r="BJ35" s="214">
        <f t="shared" si="125"/>
        <v>0</v>
      </c>
      <c r="BK35" s="214">
        <f t="shared" si="125"/>
        <v>0</v>
      </c>
      <c r="BL35" s="214">
        <f t="shared" si="125"/>
        <v>0</v>
      </c>
      <c r="BM35" s="214">
        <f t="shared" si="125"/>
        <v>0</v>
      </c>
      <c r="BN35" s="214">
        <f t="shared" si="125"/>
        <v>0</v>
      </c>
      <c r="BO35" s="214">
        <f t="shared" si="125"/>
        <v>0</v>
      </c>
      <c r="BP35" s="214">
        <f t="shared" si="125"/>
        <v>0</v>
      </c>
      <c r="BQ35" s="214">
        <f t="shared" si="125"/>
        <v>0</v>
      </c>
      <c r="BR35" s="214">
        <f t="shared" si="125"/>
        <v>0</v>
      </c>
      <c r="BS35" s="214">
        <f t="shared" si="125"/>
        <v>0</v>
      </c>
      <c r="BT35" s="214">
        <f t="shared" si="125"/>
        <v>0</v>
      </c>
      <c r="BU35" s="214">
        <f t="shared" si="125"/>
        <v>0</v>
      </c>
      <c r="BV35" s="214">
        <f t="shared" ref="BV35" si="127">$E35*BV$7</f>
        <v>0</v>
      </c>
      <c r="BW35" s="214">
        <f t="shared" si="126"/>
        <v>0</v>
      </c>
      <c r="BX35" s="214">
        <f t="shared" si="126"/>
        <v>0</v>
      </c>
      <c r="BY35" s="214">
        <f t="shared" si="126"/>
        <v>0</v>
      </c>
      <c r="BZ35" s="214">
        <f t="shared" si="126"/>
        <v>0</v>
      </c>
      <c r="CA35" s="214">
        <f t="shared" si="126"/>
        <v>0</v>
      </c>
      <c r="CB35" s="214">
        <f t="shared" si="126"/>
        <v>0</v>
      </c>
      <c r="CC35" s="214">
        <f t="shared" si="126"/>
        <v>0</v>
      </c>
      <c r="CD35" s="214">
        <f t="shared" si="126"/>
        <v>0</v>
      </c>
      <c r="CE35" s="214">
        <f t="shared" si="126"/>
        <v>0</v>
      </c>
      <c r="CF35" s="214">
        <f t="shared" si="126"/>
        <v>0</v>
      </c>
      <c r="CG35" s="214">
        <f t="shared" si="126"/>
        <v>0</v>
      </c>
      <c r="CH35" s="214">
        <f t="shared" si="126"/>
        <v>0</v>
      </c>
      <c r="CI35" s="214">
        <f t="shared" si="126"/>
        <v>0</v>
      </c>
      <c r="CJ35" s="214">
        <f t="shared" si="126"/>
        <v>0</v>
      </c>
      <c r="CK35" s="214">
        <f t="shared" si="126"/>
        <v>0</v>
      </c>
      <c r="CL35" s="214">
        <f t="shared" si="126"/>
        <v>0</v>
      </c>
      <c r="CM35" s="214">
        <f t="shared" si="126"/>
        <v>0</v>
      </c>
      <c r="CN35" s="214">
        <f t="shared" si="126"/>
        <v>0</v>
      </c>
      <c r="CO35" s="214">
        <f t="shared" si="126"/>
        <v>0</v>
      </c>
      <c r="CP35" s="214">
        <f t="shared" si="126"/>
        <v>0</v>
      </c>
      <c r="CQ35" s="214">
        <f t="shared" si="126"/>
        <v>0</v>
      </c>
      <c r="CR35" s="214">
        <f t="shared" si="126"/>
        <v>0</v>
      </c>
      <c r="CS35" s="214">
        <f t="shared" si="126"/>
        <v>0</v>
      </c>
      <c r="CT35" s="214">
        <f t="shared" si="126"/>
        <v>0</v>
      </c>
      <c r="CU35" s="214">
        <f t="shared" si="126"/>
        <v>0</v>
      </c>
      <c r="CV35" s="214">
        <f t="shared" si="126"/>
        <v>0</v>
      </c>
      <c r="CW35" s="214">
        <f t="shared" si="126"/>
        <v>0</v>
      </c>
      <c r="CX35" s="214">
        <f t="shared" si="126"/>
        <v>0</v>
      </c>
      <c r="CY35" s="214">
        <f t="shared" si="126"/>
        <v>0</v>
      </c>
      <c r="CZ35" s="214">
        <f t="shared" si="126"/>
        <v>0</v>
      </c>
      <c r="DA35" s="214">
        <f t="shared" si="126"/>
        <v>0</v>
      </c>
      <c r="DB35" s="214">
        <f t="shared" si="126"/>
        <v>0</v>
      </c>
      <c r="DC35" s="214">
        <f t="shared" si="126"/>
        <v>0</v>
      </c>
      <c r="DD35" s="214">
        <f t="shared" si="126"/>
        <v>0</v>
      </c>
      <c r="DE35" s="214">
        <f t="shared" si="126"/>
        <v>0</v>
      </c>
      <c r="DF35" s="214">
        <f t="shared" si="126"/>
        <v>0</v>
      </c>
      <c r="DG35" s="214">
        <f t="shared" si="126"/>
        <v>0</v>
      </c>
      <c r="DH35" s="214">
        <f t="shared" si="126"/>
        <v>0</v>
      </c>
      <c r="DI35" s="214">
        <f t="shared" si="126"/>
        <v>0</v>
      </c>
      <c r="DJ35" s="214">
        <f t="shared" si="126"/>
        <v>0</v>
      </c>
      <c r="DK35" s="214">
        <f t="shared" si="126"/>
        <v>0</v>
      </c>
      <c r="DL35" s="214">
        <f t="shared" si="126"/>
        <v>0</v>
      </c>
      <c r="DM35" s="214">
        <f t="shared" si="126"/>
        <v>0</v>
      </c>
      <c r="DN35" s="214">
        <f t="shared" si="126"/>
        <v>0</v>
      </c>
      <c r="DO35" s="214">
        <f t="shared" si="126"/>
        <v>0</v>
      </c>
      <c r="DP35" s="214">
        <f t="shared" si="126"/>
        <v>0</v>
      </c>
      <c r="DQ35" s="214">
        <f t="shared" si="126"/>
        <v>0</v>
      </c>
      <c r="DR35" s="214">
        <f t="shared" si="126"/>
        <v>0</v>
      </c>
      <c r="DS35" s="214">
        <f t="shared" si="126"/>
        <v>0</v>
      </c>
      <c r="DT35" s="214">
        <f t="shared" si="126"/>
        <v>0</v>
      </c>
      <c r="DU35" s="214">
        <f t="shared" si="126"/>
        <v>0</v>
      </c>
      <c r="DV35" s="214">
        <f t="shared" si="126"/>
        <v>0</v>
      </c>
      <c r="DW35" s="214">
        <f t="shared" si="126"/>
        <v>0</v>
      </c>
      <c r="DX35" s="214">
        <f t="shared" si="126"/>
        <v>0</v>
      </c>
      <c r="DY35" s="214">
        <f t="shared" si="126"/>
        <v>0</v>
      </c>
    </row>
    <row r="36" spans="3:129">
      <c r="C36" s="146" t="s">
        <v>321</v>
      </c>
      <c r="D36" s="8" t="s">
        <v>237</v>
      </c>
      <c r="I36" s="199">
        <f t="shared" si="124"/>
        <v>1620</v>
      </c>
      <c r="J36" s="215">
        <f>SUM(J32:J35)</f>
        <v>0</v>
      </c>
      <c r="K36" s="215">
        <f t="shared" ref="K36:BV36" si="128">SUM(K32:K35)</f>
        <v>0</v>
      </c>
      <c r="L36" s="215">
        <f t="shared" si="128"/>
        <v>0</v>
      </c>
      <c r="M36" s="215">
        <f t="shared" si="128"/>
        <v>0</v>
      </c>
      <c r="N36" s="215">
        <f t="shared" si="128"/>
        <v>0</v>
      </c>
      <c r="O36" s="215">
        <f t="shared" si="128"/>
        <v>0</v>
      </c>
      <c r="P36" s="215">
        <f t="shared" si="128"/>
        <v>22.5</v>
      </c>
      <c r="Q36" s="215">
        <f t="shared" si="128"/>
        <v>22.5</v>
      </c>
      <c r="R36" s="215">
        <f t="shared" si="128"/>
        <v>22.5</v>
      </c>
      <c r="S36" s="215">
        <f t="shared" si="128"/>
        <v>22.5</v>
      </c>
      <c r="T36" s="215">
        <f t="shared" si="128"/>
        <v>22.5</v>
      </c>
      <c r="U36" s="215">
        <f t="shared" si="128"/>
        <v>22.5</v>
      </c>
      <c r="V36" s="215">
        <f t="shared" si="128"/>
        <v>22.5</v>
      </c>
      <c r="W36" s="215">
        <f t="shared" si="128"/>
        <v>22.5</v>
      </c>
      <c r="X36" s="215">
        <f t="shared" si="128"/>
        <v>22.5</v>
      </c>
      <c r="Y36" s="215">
        <f t="shared" si="128"/>
        <v>22.5</v>
      </c>
      <c r="Z36" s="215">
        <f t="shared" si="128"/>
        <v>22.5</v>
      </c>
      <c r="AA36" s="215">
        <f t="shared" si="128"/>
        <v>22.5</v>
      </c>
      <c r="AB36" s="215">
        <f t="shared" si="128"/>
        <v>22.5</v>
      </c>
      <c r="AC36" s="215">
        <f t="shared" si="128"/>
        <v>22.5</v>
      </c>
      <c r="AD36" s="215">
        <f t="shared" si="128"/>
        <v>22.5</v>
      </c>
      <c r="AE36" s="215">
        <f t="shared" si="128"/>
        <v>22.5</v>
      </c>
      <c r="AF36" s="215">
        <f t="shared" si="128"/>
        <v>22.5</v>
      </c>
      <c r="AG36" s="215">
        <f t="shared" si="128"/>
        <v>22.5</v>
      </c>
      <c r="AH36" s="215">
        <f t="shared" si="128"/>
        <v>22.5</v>
      </c>
      <c r="AI36" s="215">
        <f t="shared" si="128"/>
        <v>22.5</v>
      </c>
      <c r="AJ36" s="215">
        <f t="shared" si="128"/>
        <v>22.5</v>
      </c>
      <c r="AK36" s="215">
        <f t="shared" si="128"/>
        <v>22.5</v>
      </c>
      <c r="AL36" s="215">
        <f t="shared" si="128"/>
        <v>22.5</v>
      </c>
      <c r="AM36" s="215">
        <f t="shared" si="128"/>
        <v>22.5</v>
      </c>
      <c r="AN36" s="215">
        <f t="shared" si="128"/>
        <v>22.5</v>
      </c>
      <c r="AO36" s="215">
        <f t="shared" si="128"/>
        <v>22.5</v>
      </c>
      <c r="AP36" s="215">
        <f t="shared" si="128"/>
        <v>22.5</v>
      </c>
      <c r="AQ36" s="215">
        <f t="shared" si="128"/>
        <v>22.5</v>
      </c>
      <c r="AR36" s="215">
        <f t="shared" si="128"/>
        <v>22.5</v>
      </c>
      <c r="AS36" s="215">
        <f t="shared" si="128"/>
        <v>22.5</v>
      </c>
      <c r="AT36" s="215">
        <f t="shared" si="128"/>
        <v>22.5</v>
      </c>
      <c r="AU36" s="215">
        <f t="shared" si="128"/>
        <v>22.5</v>
      </c>
      <c r="AV36" s="215">
        <f t="shared" si="128"/>
        <v>22.5</v>
      </c>
      <c r="AW36" s="215">
        <f t="shared" si="128"/>
        <v>22.5</v>
      </c>
      <c r="AX36" s="215">
        <f t="shared" si="128"/>
        <v>22.5</v>
      </c>
      <c r="AY36" s="215">
        <f t="shared" si="128"/>
        <v>22.5</v>
      </c>
      <c r="AZ36" s="215">
        <f t="shared" si="128"/>
        <v>22.5</v>
      </c>
      <c r="BA36" s="215">
        <f t="shared" si="128"/>
        <v>22.5</v>
      </c>
      <c r="BB36" s="215">
        <f t="shared" si="128"/>
        <v>22.5</v>
      </c>
      <c r="BC36" s="215">
        <f t="shared" si="128"/>
        <v>22.5</v>
      </c>
      <c r="BD36" s="215">
        <f t="shared" si="128"/>
        <v>22.5</v>
      </c>
      <c r="BE36" s="215">
        <f t="shared" si="128"/>
        <v>22.5</v>
      </c>
      <c r="BF36" s="215">
        <f t="shared" si="128"/>
        <v>22.5</v>
      </c>
      <c r="BG36" s="215">
        <f t="shared" si="128"/>
        <v>22.5</v>
      </c>
      <c r="BH36" s="215">
        <f t="shared" si="128"/>
        <v>22.5</v>
      </c>
      <c r="BI36" s="215">
        <f t="shared" si="128"/>
        <v>22.5</v>
      </c>
      <c r="BJ36" s="215">
        <f t="shared" si="128"/>
        <v>22.5</v>
      </c>
      <c r="BK36" s="215">
        <f t="shared" si="128"/>
        <v>22.5</v>
      </c>
      <c r="BL36" s="215">
        <f t="shared" si="128"/>
        <v>22.5</v>
      </c>
      <c r="BM36" s="215">
        <f t="shared" si="128"/>
        <v>22.5</v>
      </c>
      <c r="BN36" s="215">
        <f t="shared" si="128"/>
        <v>22.5</v>
      </c>
      <c r="BO36" s="215">
        <f t="shared" si="128"/>
        <v>22.5</v>
      </c>
      <c r="BP36" s="215">
        <f t="shared" si="128"/>
        <v>22.5</v>
      </c>
      <c r="BQ36" s="215">
        <f t="shared" si="128"/>
        <v>22.5</v>
      </c>
      <c r="BR36" s="215">
        <f t="shared" si="128"/>
        <v>22.5</v>
      </c>
      <c r="BS36" s="215">
        <f t="shared" si="128"/>
        <v>22.5</v>
      </c>
      <c r="BT36" s="215">
        <f t="shared" si="128"/>
        <v>22.5</v>
      </c>
      <c r="BU36" s="215">
        <f t="shared" si="128"/>
        <v>22.5</v>
      </c>
      <c r="BV36" s="215">
        <f t="shared" si="128"/>
        <v>22.5</v>
      </c>
      <c r="BW36" s="215">
        <f t="shared" ref="BW36:DY36" si="129">SUM(BW32:BW35)</f>
        <v>22.5</v>
      </c>
      <c r="BX36" s="215">
        <f t="shared" si="129"/>
        <v>22.5</v>
      </c>
      <c r="BY36" s="215">
        <f t="shared" si="129"/>
        <v>22.5</v>
      </c>
      <c r="BZ36" s="215">
        <f t="shared" si="129"/>
        <v>22.5</v>
      </c>
      <c r="CA36" s="215">
        <f t="shared" si="129"/>
        <v>22.5</v>
      </c>
      <c r="CB36" s="215">
        <f t="shared" si="129"/>
        <v>22.5</v>
      </c>
      <c r="CC36" s="215">
        <f t="shared" si="129"/>
        <v>22.5</v>
      </c>
      <c r="CD36" s="215">
        <f t="shared" si="129"/>
        <v>22.5</v>
      </c>
      <c r="CE36" s="215">
        <f t="shared" si="129"/>
        <v>22.5</v>
      </c>
      <c r="CF36" s="215">
        <f t="shared" si="129"/>
        <v>22.5</v>
      </c>
      <c r="CG36" s="215">
        <f t="shared" si="129"/>
        <v>22.5</v>
      </c>
      <c r="CH36" s="215">
        <f t="shared" si="129"/>
        <v>22.5</v>
      </c>
      <c r="CI36" s="215">
        <f t="shared" si="129"/>
        <v>22.5</v>
      </c>
      <c r="CJ36" s="215">
        <f t="shared" si="129"/>
        <v>0</v>
      </c>
      <c r="CK36" s="215">
        <f t="shared" si="129"/>
        <v>0</v>
      </c>
      <c r="CL36" s="215">
        <f t="shared" si="129"/>
        <v>0</v>
      </c>
      <c r="CM36" s="215">
        <f t="shared" si="129"/>
        <v>0</v>
      </c>
      <c r="CN36" s="215">
        <f t="shared" si="129"/>
        <v>0</v>
      </c>
      <c r="CO36" s="215">
        <f t="shared" si="129"/>
        <v>0</v>
      </c>
      <c r="CP36" s="215">
        <f t="shared" si="129"/>
        <v>0</v>
      </c>
      <c r="CQ36" s="215">
        <f t="shared" si="129"/>
        <v>0</v>
      </c>
      <c r="CR36" s="215">
        <f t="shared" si="129"/>
        <v>0</v>
      </c>
      <c r="CS36" s="215">
        <f t="shared" si="129"/>
        <v>0</v>
      </c>
      <c r="CT36" s="215">
        <f t="shared" si="129"/>
        <v>0</v>
      </c>
      <c r="CU36" s="215">
        <f t="shared" si="129"/>
        <v>0</v>
      </c>
      <c r="CV36" s="215">
        <f t="shared" si="129"/>
        <v>0</v>
      </c>
      <c r="CW36" s="215">
        <f t="shared" si="129"/>
        <v>0</v>
      </c>
      <c r="CX36" s="215">
        <f t="shared" si="129"/>
        <v>0</v>
      </c>
      <c r="CY36" s="215">
        <f t="shared" si="129"/>
        <v>0</v>
      </c>
      <c r="CZ36" s="215">
        <f t="shared" si="129"/>
        <v>0</v>
      </c>
      <c r="DA36" s="215">
        <f t="shared" si="129"/>
        <v>0</v>
      </c>
      <c r="DB36" s="215">
        <f t="shared" si="129"/>
        <v>0</v>
      </c>
      <c r="DC36" s="215">
        <f t="shared" si="129"/>
        <v>0</v>
      </c>
      <c r="DD36" s="215">
        <f t="shared" si="129"/>
        <v>0</v>
      </c>
      <c r="DE36" s="215">
        <f t="shared" si="129"/>
        <v>0</v>
      </c>
      <c r="DF36" s="215">
        <f t="shared" si="129"/>
        <v>0</v>
      </c>
      <c r="DG36" s="215">
        <f t="shared" si="129"/>
        <v>0</v>
      </c>
      <c r="DH36" s="215">
        <f t="shared" si="129"/>
        <v>0</v>
      </c>
      <c r="DI36" s="215">
        <f t="shared" si="129"/>
        <v>0</v>
      </c>
      <c r="DJ36" s="215">
        <f t="shared" si="129"/>
        <v>0</v>
      </c>
      <c r="DK36" s="215">
        <f t="shared" si="129"/>
        <v>0</v>
      </c>
      <c r="DL36" s="215">
        <f t="shared" si="129"/>
        <v>0</v>
      </c>
      <c r="DM36" s="215">
        <f t="shared" si="129"/>
        <v>0</v>
      </c>
      <c r="DN36" s="215">
        <f t="shared" si="129"/>
        <v>0</v>
      </c>
      <c r="DO36" s="215">
        <f t="shared" si="129"/>
        <v>0</v>
      </c>
      <c r="DP36" s="215">
        <f t="shared" si="129"/>
        <v>0</v>
      </c>
      <c r="DQ36" s="215">
        <f t="shared" si="129"/>
        <v>0</v>
      </c>
      <c r="DR36" s="215">
        <f t="shared" si="129"/>
        <v>0</v>
      </c>
      <c r="DS36" s="215">
        <f t="shared" si="129"/>
        <v>0</v>
      </c>
      <c r="DT36" s="215">
        <f t="shared" si="129"/>
        <v>0</v>
      </c>
      <c r="DU36" s="215">
        <f t="shared" si="129"/>
        <v>0</v>
      </c>
      <c r="DV36" s="215">
        <f t="shared" si="129"/>
        <v>0</v>
      </c>
      <c r="DW36" s="215">
        <f t="shared" si="129"/>
        <v>0</v>
      </c>
      <c r="DX36" s="215">
        <f t="shared" si="129"/>
        <v>0</v>
      </c>
      <c r="DY36" s="215">
        <f t="shared" si="129"/>
        <v>0</v>
      </c>
    </row>
    <row r="38" spans="3:129">
      <c r="C38" s="146" t="s">
        <v>324</v>
      </c>
      <c r="D38" s="167" t="s">
        <v>225</v>
      </c>
      <c r="J38" s="182">
        <f>LOOKUP(YEAR(J4),Inputs!$F$133:$I$133,Inputs!$F$134:$I$134)</f>
        <v>0</v>
      </c>
      <c r="K38" s="182">
        <f>LOOKUP(YEAR(K4),Inputs!$F$133:$I$133,Inputs!$F$134:$I$134)</f>
        <v>0</v>
      </c>
      <c r="L38" s="182">
        <f>LOOKUP(YEAR(L4),Inputs!$F$133:$I$133,Inputs!$F$134:$I$134)</f>
        <v>0</v>
      </c>
      <c r="M38" s="182">
        <f>LOOKUP(YEAR(M4),Inputs!$F$133:$I$133,Inputs!$F$134:$I$134)</f>
        <v>0</v>
      </c>
      <c r="N38" s="182">
        <f>LOOKUP(YEAR(N4),Inputs!$F$133:$I$133,Inputs!$F$134:$I$134)</f>
        <v>0</v>
      </c>
      <c r="O38" s="182">
        <f>LOOKUP(YEAR(O4),Inputs!$F$133:$I$133,Inputs!$F$134:$I$134)</f>
        <v>0</v>
      </c>
      <c r="P38" s="182">
        <f>LOOKUP(YEAR(P4),Inputs!$F$133:$I$133,Inputs!$F$134:$I$134)</f>
        <v>1.4999999999999999E-2</v>
      </c>
      <c r="Q38" s="182">
        <f>LOOKUP(YEAR(Q4),Inputs!$F$133:$I$133,Inputs!$F$134:$I$134)</f>
        <v>1.4999999999999999E-2</v>
      </c>
      <c r="R38" s="182">
        <f>LOOKUP(YEAR(R4),Inputs!$F$133:$I$133,Inputs!$F$134:$I$134)</f>
        <v>1.4999999999999999E-2</v>
      </c>
      <c r="S38" s="182">
        <f>LOOKUP(YEAR(S4),Inputs!$F$133:$I$133,Inputs!$F$134:$I$134)</f>
        <v>1.4999999999999999E-2</v>
      </c>
      <c r="T38" s="182">
        <f>LOOKUP(YEAR(T4),Inputs!$F$133:$I$133,Inputs!$F$134:$I$134)</f>
        <v>1.4999999999999999E-2</v>
      </c>
      <c r="U38" s="182">
        <f>LOOKUP(YEAR(U4),Inputs!$F$133:$I$133,Inputs!$F$134:$I$134)</f>
        <v>1.4999999999999999E-2</v>
      </c>
      <c r="V38" s="182">
        <f>LOOKUP(YEAR(V4),Inputs!$F$133:$I$133,Inputs!$F$134:$I$134)</f>
        <v>1.4999999999999999E-2</v>
      </c>
      <c r="W38" s="182">
        <f>LOOKUP(YEAR(W4),Inputs!$F$133:$I$133,Inputs!$F$134:$I$134)</f>
        <v>1.4999999999999999E-2</v>
      </c>
      <c r="X38" s="182">
        <f>LOOKUP(YEAR(X4),Inputs!$F$133:$I$133,Inputs!$F$134:$I$134)</f>
        <v>1.4999999999999999E-2</v>
      </c>
      <c r="Y38" s="182">
        <f>LOOKUP(YEAR(Y4),Inputs!$F$133:$I$133,Inputs!$F$134:$I$134)</f>
        <v>1.4999999999999999E-2</v>
      </c>
      <c r="Z38" s="182">
        <f>LOOKUP(YEAR(Z4),Inputs!$F$133:$I$133,Inputs!$F$134:$I$134)</f>
        <v>1.4999999999999999E-2</v>
      </c>
      <c r="AA38" s="182">
        <f>LOOKUP(YEAR(AA4),Inputs!$F$133:$I$133,Inputs!$F$134:$I$134)</f>
        <v>1.4999999999999999E-2</v>
      </c>
      <c r="AB38" s="182">
        <f>LOOKUP(YEAR(AB4),Inputs!$F$133:$I$133,Inputs!$F$134:$I$134)</f>
        <v>1.7500000000000002E-2</v>
      </c>
      <c r="AC38" s="182">
        <f>LOOKUP(YEAR(AC4),Inputs!$F$133:$I$133,Inputs!$F$134:$I$134)</f>
        <v>1.7500000000000002E-2</v>
      </c>
      <c r="AD38" s="182">
        <f>LOOKUP(YEAR(AD4),Inputs!$F$133:$I$133,Inputs!$F$134:$I$134)</f>
        <v>1.7500000000000002E-2</v>
      </c>
      <c r="AE38" s="182">
        <f>LOOKUP(YEAR(AE4),Inputs!$F$133:$I$133,Inputs!$F$134:$I$134)</f>
        <v>1.7500000000000002E-2</v>
      </c>
      <c r="AF38" s="182">
        <f>LOOKUP(YEAR(AF4),Inputs!$F$133:$I$133,Inputs!$F$134:$I$134)</f>
        <v>1.7500000000000002E-2</v>
      </c>
      <c r="AG38" s="182">
        <f>LOOKUP(YEAR(AG4),Inputs!$F$133:$I$133,Inputs!$F$134:$I$134)</f>
        <v>1.7500000000000002E-2</v>
      </c>
      <c r="AH38" s="182">
        <f>LOOKUP(YEAR(AH4),Inputs!$F$133:$I$133,Inputs!$F$134:$I$134)</f>
        <v>1.7500000000000002E-2</v>
      </c>
      <c r="AI38" s="182">
        <f>LOOKUP(YEAR(AI4),Inputs!$F$133:$I$133,Inputs!$F$134:$I$134)</f>
        <v>1.7500000000000002E-2</v>
      </c>
      <c r="AJ38" s="182">
        <f>LOOKUP(YEAR(AJ4),Inputs!$F$133:$I$133,Inputs!$F$134:$I$134)</f>
        <v>1.7500000000000002E-2</v>
      </c>
      <c r="AK38" s="182">
        <f>LOOKUP(YEAR(AK4),Inputs!$F$133:$I$133,Inputs!$F$134:$I$134)</f>
        <v>1.7500000000000002E-2</v>
      </c>
      <c r="AL38" s="182">
        <f>LOOKUP(YEAR(AL4),Inputs!$F$133:$I$133,Inputs!$F$134:$I$134)</f>
        <v>1.7500000000000002E-2</v>
      </c>
      <c r="AM38" s="182">
        <f>LOOKUP(YEAR(AM4),Inputs!$F$133:$I$133,Inputs!$F$134:$I$134)</f>
        <v>1.7500000000000002E-2</v>
      </c>
      <c r="AN38" s="182">
        <f>LOOKUP(YEAR(AN4),Inputs!$F$133:$I$133,Inputs!$F$134:$I$134)</f>
        <v>1.7500000000000002E-2</v>
      </c>
      <c r="AO38" s="182">
        <f>LOOKUP(YEAR(AO4),Inputs!$F$133:$I$133,Inputs!$F$134:$I$134)</f>
        <v>1.7500000000000002E-2</v>
      </c>
      <c r="AP38" s="182">
        <f>LOOKUP(YEAR(AP4),Inputs!$F$133:$I$133,Inputs!$F$134:$I$134)</f>
        <v>1.7500000000000002E-2</v>
      </c>
      <c r="AQ38" s="182">
        <f>LOOKUP(YEAR(AQ4),Inputs!$F$133:$I$133,Inputs!$F$134:$I$134)</f>
        <v>1.7500000000000002E-2</v>
      </c>
      <c r="AR38" s="182">
        <f>LOOKUP(YEAR(AR4),Inputs!$F$133:$I$133,Inputs!$F$134:$I$134)</f>
        <v>1.7500000000000002E-2</v>
      </c>
      <c r="AS38" s="182">
        <f>LOOKUP(YEAR(AS4),Inputs!$F$133:$I$133,Inputs!$F$134:$I$134)</f>
        <v>1.7500000000000002E-2</v>
      </c>
      <c r="AT38" s="182">
        <f>LOOKUP(YEAR(AT4),Inputs!$F$133:$I$133,Inputs!$F$134:$I$134)</f>
        <v>1.7500000000000002E-2</v>
      </c>
      <c r="AU38" s="182">
        <f>LOOKUP(YEAR(AU4),Inputs!$F$133:$I$133,Inputs!$F$134:$I$134)</f>
        <v>1.7500000000000002E-2</v>
      </c>
      <c r="AV38" s="182">
        <f>LOOKUP(YEAR(AV4),Inputs!$F$133:$I$133,Inputs!$F$134:$I$134)</f>
        <v>1.7500000000000002E-2</v>
      </c>
      <c r="AW38" s="182">
        <f>LOOKUP(YEAR(AW4),Inputs!$F$133:$I$133,Inputs!$F$134:$I$134)</f>
        <v>1.7500000000000002E-2</v>
      </c>
      <c r="AX38" s="182">
        <f>LOOKUP(YEAR(AX4),Inputs!$F$133:$I$133,Inputs!$F$134:$I$134)</f>
        <v>1.7500000000000002E-2</v>
      </c>
      <c r="AY38" s="182">
        <f>LOOKUP(YEAR(AY4),Inputs!$F$133:$I$133,Inputs!$F$134:$I$134)</f>
        <v>1.7500000000000002E-2</v>
      </c>
      <c r="AZ38" s="182">
        <f>LOOKUP(YEAR(AZ4),Inputs!$F$133:$I$133,Inputs!$F$134:$I$134)</f>
        <v>1.7500000000000002E-2</v>
      </c>
      <c r="BA38" s="182">
        <f>LOOKUP(YEAR(BA4),Inputs!$F$133:$I$133,Inputs!$F$134:$I$134)</f>
        <v>1.7500000000000002E-2</v>
      </c>
      <c r="BB38" s="182">
        <f>LOOKUP(YEAR(BB4),Inputs!$F$133:$I$133,Inputs!$F$134:$I$134)</f>
        <v>1.7500000000000002E-2</v>
      </c>
      <c r="BC38" s="182">
        <f>LOOKUP(YEAR(BC4),Inputs!$F$133:$I$133,Inputs!$F$134:$I$134)</f>
        <v>1.7500000000000002E-2</v>
      </c>
      <c r="BD38" s="182">
        <f>LOOKUP(YEAR(BD4),Inputs!$F$133:$I$133,Inputs!$F$134:$I$134)</f>
        <v>1.7500000000000002E-2</v>
      </c>
      <c r="BE38" s="182">
        <f>LOOKUP(YEAR(BE4),Inputs!$F$133:$I$133,Inputs!$F$134:$I$134)</f>
        <v>1.7500000000000002E-2</v>
      </c>
      <c r="BF38" s="182">
        <f>LOOKUP(YEAR(BF4),Inputs!$F$133:$I$133,Inputs!$F$134:$I$134)</f>
        <v>1.7500000000000002E-2</v>
      </c>
      <c r="BG38" s="182">
        <f>LOOKUP(YEAR(BG4),Inputs!$F$133:$I$133,Inputs!$F$134:$I$134)</f>
        <v>1.7500000000000002E-2</v>
      </c>
      <c r="BH38" s="182">
        <f>LOOKUP(YEAR(BH4),Inputs!$F$133:$I$133,Inputs!$F$134:$I$134)</f>
        <v>1.7500000000000002E-2</v>
      </c>
      <c r="BI38" s="182">
        <f>LOOKUP(YEAR(BI4),Inputs!$F$133:$I$133,Inputs!$F$134:$I$134)</f>
        <v>1.7500000000000002E-2</v>
      </c>
      <c r="BJ38" s="182">
        <f>LOOKUP(YEAR(BJ4),Inputs!$F$133:$I$133,Inputs!$F$134:$I$134)</f>
        <v>1.7500000000000002E-2</v>
      </c>
      <c r="BK38" s="182">
        <f>LOOKUP(YEAR(BK4),Inputs!$F$133:$I$133,Inputs!$F$134:$I$134)</f>
        <v>1.7500000000000002E-2</v>
      </c>
      <c r="BL38" s="182">
        <f>LOOKUP(YEAR(BL4),Inputs!$F$133:$I$133,Inputs!$F$134:$I$134)</f>
        <v>1.7500000000000002E-2</v>
      </c>
      <c r="BM38" s="182">
        <f>LOOKUP(YEAR(BM4),Inputs!$F$133:$I$133,Inputs!$F$134:$I$134)</f>
        <v>1.7500000000000002E-2</v>
      </c>
      <c r="BN38" s="182">
        <f>LOOKUP(YEAR(BN4),Inputs!$F$133:$I$133,Inputs!$F$134:$I$134)</f>
        <v>1.7500000000000002E-2</v>
      </c>
      <c r="BO38" s="182">
        <f>LOOKUP(YEAR(BO4),Inputs!$F$133:$I$133,Inputs!$F$134:$I$134)</f>
        <v>1.7500000000000002E-2</v>
      </c>
      <c r="BP38" s="182">
        <f>LOOKUP(YEAR(BP4),Inputs!$F$133:$I$133,Inputs!$F$134:$I$134)</f>
        <v>1.7500000000000002E-2</v>
      </c>
      <c r="BQ38" s="182">
        <f>LOOKUP(YEAR(BQ4),Inputs!$F$133:$I$133,Inputs!$F$134:$I$134)</f>
        <v>1.7500000000000002E-2</v>
      </c>
      <c r="BR38" s="182">
        <f>LOOKUP(YEAR(BR4),Inputs!$F$133:$I$133,Inputs!$F$134:$I$134)</f>
        <v>1.7500000000000002E-2</v>
      </c>
      <c r="BS38" s="182">
        <f>LOOKUP(YEAR(BS4),Inputs!$F$133:$I$133,Inputs!$F$134:$I$134)</f>
        <v>1.7500000000000002E-2</v>
      </c>
      <c r="BT38" s="182">
        <f>LOOKUP(YEAR(BT4),Inputs!$F$133:$I$133,Inputs!$F$134:$I$134)</f>
        <v>1.7500000000000002E-2</v>
      </c>
      <c r="BU38" s="182">
        <f>LOOKUP(YEAR(BU4),Inputs!$F$133:$I$133,Inputs!$F$134:$I$134)</f>
        <v>1.7500000000000002E-2</v>
      </c>
      <c r="BV38" s="182">
        <f>LOOKUP(YEAR(BV4),Inputs!$F$133:$I$133,Inputs!$F$134:$I$134)</f>
        <v>1.7500000000000002E-2</v>
      </c>
      <c r="BW38" s="182">
        <f>LOOKUP(YEAR(BW4),Inputs!$F$133:$I$133,Inputs!$F$134:$I$134)</f>
        <v>1.7500000000000002E-2</v>
      </c>
      <c r="BX38" s="182">
        <f>LOOKUP(YEAR(BX4),Inputs!$F$133:$I$133,Inputs!$F$134:$I$134)</f>
        <v>1.7500000000000002E-2</v>
      </c>
      <c r="BY38" s="182">
        <f>LOOKUP(YEAR(BY4),Inputs!$F$133:$I$133,Inputs!$F$134:$I$134)</f>
        <v>1.7500000000000002E-2</v>
      </c>
      <c r="BZ38" s="182">
        <f>LOOKUP(YEAR(BZ4),Inputs!$F$133:$I$133,Inputs!$F$134:$I$134)</f>
        <v>1.7500000000000002E-2</v>
      </c>
      <c r="CA38" s="182">
        <f>LOOKUP(YEAR(CA4),Inputs!$F$133:$I$133,Inputs!$F$134:$I$134)</f>
        <v>1.7500000000000002E-2</v>
      </c>
      <c r="CB38" s="182">
        <f>LOOKUP(YEAR(CB4),Inputs!$F$133:$I$133,Inputs!$F$134:$I$134)</f>
        <v>1.7500000000000002E-2</v>
      </c>
      <c r="CC38" s="182">
        <f>LOOKUP(YEAR(CC4),Inputs!$F$133:$I$133,Inputs!$F$134:$I$134)</f>
        <v>1.7500000000000002E-2</v>
      </c>
      <c r="CD38" s="182">
        <f>LOOKUP(YEAR(CD4),Inputs!$F$133:$I$133,Inputs!$F$134:$I$134)</f>
        <v>1.7500000000000002E-2</v>
      </c>
      <c r="CE38" s="182">
        <f>LOOKUP(YEAR(CE4),Inputs!$F$133:$I$133,Inputs!$F$134:$I$134)</f>
        <v>1.7500000000000002E-2</v>
      </c>
      <c r="CF38" s="182">
        <f>LOOKUP(YEAR(CF4),Inputs!$F$133:$I$133,Inputs!$F$134:$I$134)</f>
        <v>1.7500000000000002E-2</v>
      </c>
      <c r="CG38" s="182">
        <f>LOOKUP(YEAR(CG4),Inputs!$F$133:$I$133,Inputs!$F$134:$I$134)</f>
        <v>1.7500000000000002E-2</v>
      </c>
      <c r="CH38" s="182">
        <f>LOOKUP(YEAR(CH4),Inputs!$F$133:$I$133,Inputs!$F$134:$I$134)</f>
        <v>1.7500000000000002E-2</v>
      </c>
      <c r="CI38" s="182">
        <f>LOOKUP(YEAR(CI4),Inputs!$F$133:$I$133,Inputs!$F$134:$I$134)</f>
        <v>1.7500000000000002E-2</v>
      </c>
      <c r="CJ38" s="182">
        <f>LOOKUP(YEAR(CJ4),Inputs!$F$133:$I$133,Inputs!$F$134:$I$134)</f>
        <v>1.7500000000000002E-2</v>
      </c>
      <c r="CK38" s="182">
        <f>LOOKUP(YEAR(CK4),Inputs!$F$133:$I$133,Inputs!$F$134:$I$134)</f>
        <v>1.7500000000000002E-2</v>
      </c>
      <c r="CL38" s="182">
        <f>LOOKUP(YEAR(CL4),Inputs!$F$133:$I$133,Inputs!$F$134:$I$134)</f>
        <v>1.7500000000000002E-2</v>
      </c>
      <c r="CM38" s="182">
        <f>LOOKUP(YEAR(CM4),Inputs!$F$133:$I$133,Inputs!$F$134:$I$134)</f>
        <v>1.7500000000000002E-2</v>
      </c>
      <c r="CN38" s="182">
        <f>LOOKUP(YEAR(CN4),Inputs!$F$133:$I$133,Inputs!$F$134:$I$134)</f>
        <v>1.7500000000000002E-2</v>
      </c>
      <c r="CO38" s="182">
        <f>LOOKUP(YEAR(CO4),Inputs!$F$133:$I$133,Inputs!$F$134:$I$134)</f>
        <v>1.7500000000000002E-2</v>
      </c>
      <c r="CP38" s="182">
        <f>LOOKUP(YEAR(CP4),Inputs!$F$133:$I$133,Inputs!$F$134:$I$134)</f>
        <v>1.7500000000000002E-2</v>
      </c>
      <c r="CQ38" s="182">
        <f>LOOKUP(YEAR(CQ4),Inputs!$F$133:$I$133,Inputs!$F$134:$I$134)</f>
        <v>1.7500000000000002E-2</v>
      </c>
      <c r="CR38" s="182">
        <f>LOOKUP(YEAR(CR4),Inputs!$F$133:$I$133,Inputs!$F$134:$I$134)</f>
        <v>1.7500000000000002E-2</v>
      </c>
      <c r="CS38" s="182">
        <f>LOOKUP(YEAR(CS4),Inputs!$F$133:$I$133,Inputs!$F$134:$I$134)</f>
        <v>1.7500000000000002E-2</v>
      </c>
      <c r="CT38" s="182">
        <f>LOOKUP(YEAR(CT4),Inputs!$F$133:$I$133,Inputs!$F$134:$I$134)</f>
        <v>1.7500000000000002E-2</v>
      </c>
      <c r="CU38" s="182">
        <f>LOOKUP(YEAR(CU4),Inputs!$F$133:$I$133,Inputs!$F$134:$I$134)</f>
        <v>1.7500000000000002E-2</v>
      </c>
      <c r="CV38" s="182">
        <f>LOOKUP(YEAR(CV4),Inputs!$F$133:$I$133,Inputs!$F$134:$I$134)</f>
        <v>1.7500000000000002E-2</v>
      </c>
      <c r="CW38" s="182">
        <f>LOOKUP(YEAR(CW4),Inputs!$F$133:$I$133,Inputs!$F$134:$I$134)</f>
        <v>1.7500000000000002E-2</v>
      </c>
      <c r="CX38" s="182">
        <f>LOOKUP(YEAR(CX4),Inputs!$F$133:$I$133,Inputs!$F$134:$I$134)</f>
        <v>1.7500000000000002E-2</v>
      </c>
      <c r="CY38" s="182">
        <f>LOOKUP(YEAR(CY4),Inputs!$F$133:$I$133,Inputs!$F$134:$I$134)</f>
        <v>1.7500000000000002E-2</v>
      </c>
      <c r="CZ38" s="182">
        <f>LOOKUP(YEAR(CZ4),Inputs!$F$133:$I$133,Inputs!$F$134:$I$134)</f>
        <v>1.7500000000000002E-2</v>
      </c>
      <c r="DA38" s="182">
        <f>LOOKUP(YEAR(DA4),Inputs!$F$133:$I$133,Inputs!$F$134:$I$134)</f>
        <v>1.7500000000000002E-2</v>
      </c>
      <c r="DB38" s="182">
        <f>LOOKUP(YEAR(DB4),Inputs!$F$133:$I$133,Inputs!$F$134:$I$134)</f>
        <v>1.7500000000000002E-2</v>
      </c>
      <c r="DC38" s="182">
        <f>LOOKUP(YEAR(DC4),Inputs!$F$133:$I$133,Inputs!$F$134:$I$134)</f>
        <v>1.7500000000000002E-2</v>
      </c>
      <c r="DD38" s="182">
        <f>LOOKUP(YEAR(DD4),Inputs!$F$133:$I$133,Inputs!$F$134:$I$134)</f>
        <v>1.7500000000000002E-2</v>
      </c>
      <c r="DE38" s="182">
        <f>LOOKUP(YEAR(DE4),Inputs!$F$133:$I$133,Inputs!$F$134:$I$134)</f>
        <v>1.7500000000000002E-2</v>
      </c>
      <c r="DF38" s="182">
        <f>LOOKUP(YEAR(DF4),Inputs!$F$133:$I$133,Inputs!$F$134:$I$134)</f>
        <v>1.7500000000000002E-2</v>
      </c>
      <c r="DG38" s="182">
        <f>LOOKUP(YEAR(DG4),Inputs!$F$133:$I$133,Inputs!$F$134:$I$134)</f>
        <v>1.7500000000000002E-2</v>
      </c>
      <c r="DH38" s="182">
        <f>LOOKUP(YEAR(DH4),Inputs!$F$133:$I$133,Inputs!$F$134:$I$134)</f>
        <v>1.7500000000000002E-2</v>
      </c>
      <c r="DI38" s="182">
        <f>LOOKUP(YEAR(DI4),Inputs!$F$133:$I$133,Inputs!$F$134:$I$134)</f>
        <v>1.7500000000000002E-2</v>
      </c>
      <c r="DJ38" s="182">
        <f>LOOKUP(YEAR(DJ4),Inputs!$F$133:$I$133,Inputs!$F$134:$I$134)</f>
        <v>1.7500000000000002E-2</v>
      </c>
      <c r="DK38" s="182">
        <f>LOOKUP(YEAR(DK4),Inputs!$F$133:$I$133,Inputs!$F$134:$I$134)</f>
        <v>1.7500000000000002E-2</v>
      </c>
      <c r="DL38" s="182">
        <f>LOOKUP(YEAR(DL4),Inputs!$F$133:$I$133,Inputs!$F$134:$I$134)</f>
        <v>1.7500000000000002E-2</v>
      </c>
      <c r="DM38" s="182">
        <f>LOOKUP(YEAR(DM4),Inputs!$F$133:$I$133,Inputs!$F$134:$I$134)</f>
        <v>1.7500000000000002E-2</v>
      </c>
      <c r="DN38" s="182">
        <f>LOOKUP(YEAR(DN4),Inputs!$F$133:$I$133,Inputs!$F$134:$I$134)</f>
        <v>1.7500000000000002E-2</v>
      </c>
      <c r="DO38" s="182">
        <f>LOOKUP(YEAR(DO4),Inputs!$F$133:$I$133,Inputs!$F$134:$I$134)</f>
        <v>1.7500000000000002E-2</v>
      </c>
      <c r="DP38" s="182">
        <f>LOOKUP(YEAR(DP4),Inputs!$F$133:$I$133,Inputs!$F$134:$I$134)</f>
        <v>1.7500000000000002E-2</v>
      </c>
      <c r="DQ38" s="182">
        <f>LOOKUP(YEAR(DQ4),Inputs!$F$133:$I$133,Inputs!$F$134:$I$134)</f>
        <v>1.7500000000000002E-2</v>
      </c>
      <c r="DR38" s="182">
        <f>LOOKUP(YEAR(DR4),Inputs!$F$133:$I$133,Inputs!$F$134:$I$134)</f>
        <v>1.7500000000000002E-2</v>
      </c>
      <c r="DS38" s="182">
        <f>LOOKUP(YEAR(DS4),Inputs!$F$133:$I$133,Inputs!$F$134:$I$134)</f>
        <v>1.7500000000000002E-2</v>
      </c>
      <c r="DT38" s="182">
        <f>LOOKUP(YEAR(DT4),Inputs!$F$133:$I$133,Inputs!$F$134:$I$134)</f>
        <v>1.7500000000000002E-2</v>
      </c>
      <c r="DU38" s="182">
        <f>LOOKUP(YEAR(DU4),Inputs!$F$133:$I$133,Inputs!$F$134:$I$134)</f>
        <v>1.7500000000000002E-2</v>
      </c>
      <c r="DV38" s="182">
        <f>LOOKUP(YEAR(DV4),Inputs!$F$133:$I$133,Inputs!$F$134:$I$134)</f>
        <v>1.7500000000000002E-2</v>
      </c>
      <c r="DW38" s="182">
        <f>LOOKUP(YEAR(DW4),Inputs!$F$133:$I$133,Inputs!$F$134:$I$134)</f>
        <v>1.7500000000000002E-2</v>
      </c>
      <c r="DX38" s="182">
        <f>LOOKUP(YEAR(DX4),Inputs!$F$133:$I$133,Inputs!$F$134:$I$134)</f>
        <v>1.7500000000000002E-2</v>
      </c>
      <c r="DY38" s="182">
        <f>LOOKUP(YEAR(DY4),Inputs!$F$133:$I$133,Inputs!$F$134:$I$134)</f>
        <v>1.7500000000000002E-2</v>
      </c>
    </row>
    <row r="39" spans="3:129">
      <c r="C39" s="146" t="s">
        <v>324</v>
      </c>
      <c r="D39" s="167" t="s">
        <v>287</v>
      </c>
      <c r="J39" s="182">
        <f t="shared" ref="J39:AO39" si="130">(1+J38)^(J10/Tage_Jahr)-1</f>
        <v>0</v>
      </c>
      <c r="K39" s="182">
        <f t="shared" si="130"/>
        <v>0</v>
      </c>
      <c r="L39" s="182">
        <f t="shared" si="130"/>
        <v>0</v>
      </c>
      <c r="M39" s="182">
        <f t="shared" si="130"/>
        <v>0</v>
      </c>
      <c r="N39" s="182">
        <f t="shared" si="130"/>
        <v>0</v>
      </c>
      <c r="O39" s="182">
        <f t="shared" si="130"/>
        <v>0</v>
      </c>
      <c r="P39" s="182">
        <f t="shared" si="130"/>
        <v>1.2653121267578449E-3</v>
      </c>
      <c r="Q39" s="182">
        <f t="shared" si="130"/>
        <v>1.1427926269407251E-3</v>
      </c>
      <c r="R39" s="182">
        <f t="shared" si="130"/>
        <v>1.2653121267578449E-3</v>
      </c>
      <c r="S39" s="182">
        <f t="shared" si="130"/>
        <v>1.2244706275879036E-3</v>
      </c>
      <c r="T39" s="182">
        <f t="shared" si="130"/>
        <v>1.2653121267578449E-3</v>
      </c>
      <c r="U39" s="182">
        <f t="shared" si="130"/>
        <v>1.2244706275879036E-3</v>
      </c>
      <c r="V39" s="182">
        <f t="shared" si="130"/>
        <v>1.2653121267578449E-3</v>
      </c>
      <c r="W39" s="182">
        <f t="shared" si="130"/>
        <v>1.2653121267578449E-3</v>
      </c>
      <c r="X39" s="182">
        <f t="shared" si="130"/>
        <v>1.2244706275879036E-3</v>
      </c>
      <c r="Y39" s="182">
        <f t="shared" si="130"/>
        <v>1.2653121267578449E-3</v>
      </c>
      <c r="Z39" s="182">
        <f t="shared" si="130"/>
        <v>1.2244706275879036E-3</v>
      </c>
      <c r="AA39" s="182">
        <f t="shared" si="130"/>
        <v>1.2653121267578449E-3</v>
      </c>
      <c r="AB39" s="182">
        <f t="shared" si="130"/>
        <v>1.4745320504423454E-3</v>
      </c>
      <c r="AC39" s="182">
        <f t="shared" si="130"/>
        <v>1.379335372752255E-3</v>
      </c>
      <c r="AD39" s="182">
        <f t="shared" si="130"/>
        <v>1.4745320504423454E-3</v>
      </c>
      <c r="AE39" s="182">
        <f t="shared" si="130"/>
        <v>1.4269325804106003E-3</v>
      </c>
      <c r="AF39" s="182">
        <f t="shared" si="130"/>
        <v>1.4745320504423454E-3</v>
      </c>
      <c r="AG39" s="182">
        <f t="shared" si="130"/>
        <v>1.4269325804106003E-3</v>
      </c>
      <c r="AH39" s="182">
        <f t="shared" si="130"/>
        <v>1.4745320504423454E-3</v>
      </c>
      <c r="AI39" s="182">
        <f t="shared" si="130"/>
        <v>1.4745320504423454E-3</v>
      </c>
      <c r="AJ39" s="182">
        <f t="shared" si="130"/>
        <v>1.4269325804106003E-3</v>
      </c>
      <c r="AK39" s="182">
        <f t="shared" si="130"/>
        <v>1.4745320504423454E-3</v>
      </c>
      <c r="AL39" s="182">
        <f t="shared" si="130"/>
        <v>1.4269325804106003E-3</v>
      </c>
      <c r="AM39" s="182">
        <f t="shared" si="130"/>
        <v>1.4745320504423454E-3</v>
      </c>
      <c r="AN39" s="182">
        <f t="shared" si="130"/>
        <v>1.4745320504423454E-3</v>
      </c>
      <c r="AO39" s="182">
        <f t="shared" si="130"/>
        <v>1.331740427360284E-3</v>
      </c>
      <c r="AP39" s="182">
        <f t="shared" ref="AP39:BU39" si="131">(1+AP38)^(AP10/Tage_Jahr)-1</f>
        <v>1.4745320504423454E-3</v>
      </c>
      <c r="AQ39" s="182">
        <f t="shared" si="131"/>
        <v>1.4269325804106003E-3</v>
      </c>
      <c r="AR39" s="182">
        <f t="shared" si="131"/>
        <v>1.4745320504423454E-3</v>
      </c>
      <c r="AS39" s="182">
        <f t="shared" si="131"/>
        <v>1.4269325804106003E-3</v>
      </c>
      <c r="AT39" s="182">
        <f t="shared" si="131"/>
        <v>1.4745320504423454E-3</v>
      </c>
      <c r="AU39" s="182">
        <f t="shared" si="131"/>
        <v>1.4745320504423454E-3</v>
      </c>
      <c r="AV39" s="182">
        <f t="shared" si="131"/>
        <v>1.4269325804106003E-3</v>
      </c>
      <c r="AW39" s="182">
        <f t="shared" si="131"/>
        <v>1.4745320504423454E-3</v>
      </c>
      <c r="AX39" s="182">
        <f t="shared" si="131"/>
        <v>1.4269325804106003E-3</v>
      </c>
      <c r="AY39" s="182">
        <f t="shared" si="131"/>
        <v>1.4745320504423454E-3</v>
      </c>
      <c r="AZ39" s="182">
        <f t="shared" si="131"/>
        <v>1.4745320504423454E-3</v>
      </c>
      <c r="BA39" s="182">
        <f t="shared" si="131"/>
        <v>1.331740427360284E-3</v>
      </c>
      <c r="BB39" s="182">
        <f t="shared" si="131"/>
        <v>1.4745320504423454E-3</v>
      </c>
      <c r="BC39" s="182">
        <f t="shared" si="131"/>
        <v>1.4269325804106003E-3</v>
      </c>
      <c r="BD39" s="182">
        <f t="shared" si="131"/>
        <v>1.4745320504423454E-3</v>
      </c>
      <c r="BE39" s="182">
        <f t="shared" si="131"/>
        <v>1.4269325804106003E-3</v>
      </c>
      <c r="BF39" s="182">
        <f t="shared" si="131"/>
        <v>1.4745320504423454E-3</v>
      </c>
      <c r="BG39" s="182">
        <f t="shared" si="131"/>
        <v>1.4745320504423454E-3</v>
      </c>
      <c r="BH39" s="182">
        <f t="shared" si="131"/>
        <v>1.4269325804106003E-3</v>
      </c>
      <c r="BI39" s="182">
        <f t="shared" si="131"/>
        <v>1.4745320504423454E-3</v>
      </c>
      <c r="BJ39" s="182">
        <f t="shared" si="131"/>
        <v>1.4269325804106003E-3</v>
      </c>
      <c r="BK39" s="182">
        <f t="shared" si="131"/>
        <v>1.4745320504423454E-3</v>
      </c>
      <c r="BL39" s="182">
        <f t="shared" si="131"/>
        <v>1.4745320504423454E-3</v>
      </c>
      <c r="BM39" s="182">
        <f t="shared" si="131"/>
        <v>1.331740427360284E-3</v>
      </c>
      <c r="BN39" s="182">
        <f t="shared" si="131"/>
        <v>1.4745320504423454E-3</v>
      </c>
      <c r="BO39" s="182">
        <f t="shared" si="131"/>
        <v>1.4269325804106003E-3</v>
      </c>
      <c r="BP39" s="182">
        <f t="shared" si="131"/>
        <v>1.4745320504423454E-3</v>
      </c>
      <c r="BQ39" s="182">
        <f t="shared" si="131"/>
        <v>1.4269325804106003E-3</v>
      </c>
      <c r="BR39" s="182">
        <f t="shared" si="131"/>
        <v>1.4745320504423454E-3</v>
      </c>
      <c r="BS39" s="182">
        <f t="shared" si="131"/>
        <v>1.4745320504423454E-3</v>
      </c>
      <c r="BT39" s="182">
        <f t="shared" si="131"/>
        <v>1.4269325804106003E-3</v>
      </c>
      <c r="BU39" s="182">
        <f t="shared" si="131"/>
        <v>1.4745320504423454E-3</v>
      </c>
      <c r="BV39" s="182">
        <f t="shared" ref="BV39:DA39" si="132">(1+BV38)^(BV10/Tage_Jahr)-1</f>
        <v>1.4269325804106003E-3</v>
      </c>
      <c r="BW39" s="182">
        <f t="shared" si="132"/>
        <v>1.4745320504423454E-3</v>
      </c>
      <c r="BX39" s="182">
        <f t="shared" si="132"/>
        <v>1.4745320504423454E-3</v>
      </c>
      <c r="BY39" s="182">
        <f t="shared" si="132"/>
        <v>1.379335372752255E-3</v>
      </c>
      <c r="BZ39" s="182">
        <f t="shared" si="132"/>
        <v>1.4745320504423454E-3</v>
      </c>
      <c r="CA39" s="182">
        <f t="shared" si="132"/>
        <v>1.4269325804106003E-3</v>
      </c>
      <c r="CB39" s="182">
        <f t="shared" si="132"/>
        <v>1.4745320504423454E-3</v>
      </c>
      <c r="CC39" s="182">
        <f t="shared" si="132"/>
        <v>1.4269325804106003E-3</v>
      </c>
      <c r="CD39" s="182">
        <f t="shared" si="132"/>
        <v>1.4745320504423454E-3</v>
      </c>
      <c r="CE39" s="182">
        <f t="shared" si="132"/>
        <v>1.4745320504423454E-3</v>
      </c>
      <c r="CF39" s="182">
        <f t="shared" si="132"/>
        <v>1.4269325804106003E-3</v>
      </c>
      <c r="CG39" s="182">
        <f t="shared" si="132"/>
        <v>1.4745320504423454E-3</v>
      </c>
      <c r="CH39" s="182">
        <f t="shared" si="132"/>
        <v>1.4269325804106003E-3</v>
      </c>
      <c r="CI39" s="182">
        <f t="shared" si="132"/>
        <v>1.4745320504423454E-3</v>
      </c>
      <c r="CJ39" s="182">
        <f t="shared" si="132"/>
        <v>1.4745320504423454E-3</v>
      </c>
      <c r="CK39" s="182">
        <f t="shared" si="132"/>
        <v>1.331740427360284E-3</v>
      </c>
      <c r="CL39" s="182">
        <f t="shared" si="132"/>
        <v>1.4745320504423454E-3</v>
      </c>
      <c r="CM39" s="182">
        <f t="shared" si="132"/>
        <v>1.4269325804106003E-3</v>
      </c>
      <c r="CN39" s="182">
        <f t="shared" si="132"/>
        <v>1.4745320504423454E-3</v>
      </c>
      <c r="CO39" s="182">
        <f t="shared" si="132"/>
        <v>1.4269325804106003E-3</v>
      </c>
      <c r="CP39" s="182">
        <f t="shared" si="132"/>
        <v>1.4745320504423454E-3</v>
      </c>
      <c r="CQ39" s="182">
        <f t="shared" si="132"/>
        <v>1.4745320504423454E-3</v>
      </c>
      <c r="CR39" s="182">
        <f t="shared" si="132"/>
        <v>1.4269325804106003E-3</v>
      </c>
      <c r="CS39" s="182">
        <f t="shared" si="132"/>
        <v>1.4745320504423454E-3</v>
      </c>
      <c r="CT39" s="182">
        <f t="shared" si="132"/>
        <v>1.4269325804106003E-3</v>
      </c>
      <c r="CU39" s="182">
        <f t="shared" si="132"/>
        <v>1.4745320504423454E-3</v>
      </c>
      <c r="CV39" s="182">
        <f t="shared" si="132"/>
        <v>1.4745320504423454E-3</v>
      </c>
      <c r="CW39" s="182">
        <f t="shared" si="132"/>
        <v>1.331740427360284E-3</v>
      </c>
      <c r="CX39" s="182">
        <f t="shared" si="132"/>
        <v>1.4745320504423454E-3</v>
      </c>
      <c r="CY39" s="182">
        <f t="shared" si="132"/>
        <v>1.4269325804106003E-3</v>
      </c>
      <c r="CZ39" s="182">
        <f t="shared" si="132"/>
        <v>1.4745320504423454E-3</v>
      </c>
      <c r="DA39" s="182">
        <f t="shared" si="132"/>
        <v>1.4269325804106003E-3</v>
      </c>
      <c r="DB39" s="182">
        <f t="shared" ref="DB39:DY39" si="133">(1+DB38)^(DB10/Tage_Jahr)-1</f>
        <v>1.4745320504423454E-3</v>
      </c>
      <c r="DC39" s="182">
        <f t="shared" si="133"/>
        <v>1.4745320504423454E-3</v>
      </c>
      <c r="DD39" s="182">
        <f t="shared" si="133"/>
        <v>1.4269325804106003E-3</v>
      </c>
      <c r="DE39" s="182">
        <f t="shared" si="133"/>
        <v>1.4745320504423454E-3</v>
      </c>
      <c r="DF39" s="182">
        <f t="shared" si="133"/>
        <v>1.4269325804106003E-3</v>
      </c>
      <c r="DG39" s="182">
        <f t="shared" si="133"/>
        <v>1.4745320504423454E-3</v>
      </c>
      <c r="DH39" s="182">
        <f t="shared" si="133"/>
        <v>1.4745320504423454E-3</v>
      </c>
      <c r="DI39" s="182">
        <f t="shared" si="133"/>
        <v>1.331740427360284E-3</v>
      </c>
      <c r="DJ39" s="182">
        <f t="shared" si="133"/>
        <v>1.4745320504423454E-3</v>
      </c>
      <c r="DK39" s="182">
        <f t="shared" si="133"/>
        <v>1.4269325804106003E-3</v>
      </c>
      <c r="DL39" s="182">
        <f t="shared" si="133"/>
        <v>1.4745320504423454E-3</v>
      </c>
      <c r="DM39" s="182">
        <f t="shared" si="133"/>
        <v>1.4269325804106003E-3</v>
      </c>
      <c r="DN39" s="182">
        <f t="shared" si="133"/>
        <v>1.4745320504423454E-3</v>
      </c>
      <c r="DO39" s="182">
        <f t="shared" si="133"/>
        <v>1.4745320504423454E-3</v>
      </c>
      <c r="DP39" s="182">
        <f t="shared" si="133"/>
        <v>1.4269325804106003E-3</v>
      </c>
      <c r="DQ39" s="182">
        <f t="shared" si="133"/>
        <v>1.4745320504423454E-3</v>
      </c>
      <c r="DR39" s="182">
        <f t="shared" si="133"/>
        <v>1.4269325804106003E-3</v>
      </c>
      <c r="DS39" s="182">
        <f t="shared" si="133"/>
        <v>1.4745320504423454E-3</v>
      </c>
      <c r="DT39" s="182">
        <f t="shared" si="133"/>
        <v>1.4745320504423454E-3</v>
      </c>
      <c r="DU39" s="182">
        <f t="shared" si="133"/>
        <v>1.379335372752255E-3</v>
      </c>
      <c r="DV39" s="182">
        <f t="shared" si="133"/>
        <v>1.4745320504423454E-3</v>
      </c>
      <c r="DW39" s="182">
        <f t="shared" si="133"/>
        <v>1.4269325804106003E-3</v>
      </c>
      <c r="DX39" s="182">
        <f t="shared" si="133"/>
        <v>1.4745320504423454E-3</v>
      </c>
      <c r="DY39" s="182">
        <f t="shared" si="133"/>
        <v>1.4269325804106003E-3</v>
      </c>
    </row>
    <row r="40" spans="3:129">
      <c r="C40" s="52" t="s">
        <v>326</v>
      </c>
      <c r="D40" s="167" t="s">
        <v>327</v>
      </c>
      <c r="I40" s="19">
        <v>1</v>
      </c>
      <c r="J40" s="213">
        <f>I40*(1+J39)*SUM(J6:J7)</f>
        <v>1</v>
      </c>
      <c r="K40" s="213">
        <f t="shared" ref="K40:BV40" si="134">J40*(1+K39)*SUM(K6:K7)</f>
        <v>1</v>
      </c>
      <c r="L40" s="213">
        <f t="shared" si="134"/>
        <v>1</v>
      </c>
      <c r="M40" s="213">
        <f t="shared" si="134"/>
        <v>1</v>
      </c>
      <c r="N40" s="213">
        <f t="shared" si="134"/>
        <v>1</v>
      </c>
      <c r="O40" s="213">
        <f t="shared" si="134"/>
        <v>1</v>
      </c>
      <c r="P40" s="213">
        <f t="shared" si="134"/>
        <v>1.0012653121267578</v>
      </c>
      <c r="Q40" s="213">
        <f t="shared" si="134"/>
        <v>1.0024095507430677</v>
      </c>
      <c r="R40" s="213">
        <f t="shared" si="134"/>
        <v>1.0036779117036008</v>
      </c>
      <c r="S40" s="213">
        <f t="shared" si="134"/>
        <v>1.0049068858260406</v>
      </c>
      <c r="T40" s="213">
        <f t="shared" si="134"/>
        <v>1.0061784066949389</v>
      </c>
      <c r="U40" s="213">
        <f t="shared" si="134"/>
        <v>1.0074104426000501</v>
      </c>
      <c r="V40" s="213">
        <f t="shared" si="134"/>
        <v>1.0086851312496945</v>
      </c>
      <c r="W40" s="213">
        <f t="shared" si="134"/>
        <v>1.009961432778345</v>
      </c>
      <c r="X40" s="213">
        <f t="shared" si="134"/>
        <v>1.0111981008877786</v>
      </c>
      <c r="Y40" s="213">
        <f t="shared" si="134"/>
        <v>1.0124775821073864</v>
      </c>
      <c r="Z40" s="213">
        <f t="shared" si="134"/>
        <v>1.0137173311677681</v>
      </c>
      <c r="AA40" s="213">
        <f t="shared" si="134"/>
        <v>1.0149999999999992</v>
      </c>
      <c r="AB40" s="213">
        <f t="shared" si="134"/>
        <v>1.0164966500311983</v>
      </c>
      <c r="AC40" s="213">
        <f t="shared" si="134"/>
        <v>1.0178987398168704</v>
      </c>
      <c r="AD40" s="213">
        <f t="shared" si="134"/>
        <v>1.0193996641328353</v>
      </c>
      <c r="AE40" s="213">
        <f t="shared" si="134"/>
        <v>1.0208542787260462</v>
      </c>
      <c r="AF40" s="213">
        <f t="shared" si="134"/>
        <v>1.0223595610788589</v>
      </c>
      <c r="AG40" s="213">
        <f t="shared" si="134"/>
        <v>1.0238183992454566</v>
      </c>
      <c r="AH40" s="213">
        <f t="shared" si="134"/>
        <v>1.0253280522889765</v>
      </c>
      <c r="AI40" s="213">
        <f t="shared" si="134"/>
        <v>1.0268399313642942</v>
      </c>
      <c r="AJ40" s="213">
        <f t="shared" si="134"/>
        <v>1.0283051627172244</v>
      </c>
      <c r="AK40" s="213">
        <f t="shared" si="134"/>
        <v>1.0298214316372862</v>
      </c>
      <c r="AL40" s="213">
        <f t="shared" si="134"/>
        <v>1.0312909173900946</v>
      </c>
      <c r="AM40" s="213">
        <f t="shared" si="134"/>
        <v>1.0328115889011165</v>
      </c>
      <c r="AN40" s="213">
        <f t="shared" si="134"/>
        <v>1.0343345026910193</v>
      </c>
      <c r="AO40" s="213">
        <f t="shared" si="134"/>
        <v>1.0357119677636666</v>
      </c>
      <c r="AP40" s="213">
        <f t="shared" si="134"/>
        <v>1.0372391582551608</v>
      </c>
      <c r="AQ40" s="213">
        <f t="shared" si="134"/>
        <v>1.0387192286037528</v>
      </c>
      <c r="AR40" s="213">
        <f t="shared" si="134"/>
        <v>1.0402508533977397</v>
      </c>
      <c r="AS40" s="213">
        <f t="shared" si="134"/>
        <v>1.0417352212322528</v>
      </c>
      <c r="AT40" s="213">
        <f t="shared" si="134"/>
        <v>1.0432712932040344</v>
      </c>
      <c r="AU40" s="213">
        <f t="shared" si="134"/>
        <v>1.0448096301631702</v>
      </c>
      <c r="AV40" s="213">
        <f t="shared" si="134"/>
        <v>1.0463005030647767</v>
      </c>
      <c r="AW40" s="213">
        <f t="shared" si="134"/>
        <v>1.0478433066909396</v>
      </c>
      <c r="AX40" s="213">
        <f t="shared" si="134"/>
        <v>1.049338508444422</v>
      </c>
      <c r="AY40" s="213">
        <f t="shared" si="134"/>
        <v>1.0508857917068866</v>
      </c>
      <c r="AZ40" s="213">
        <f t="shared" si="134"/>
        <v>1.0524353564881128</v>
      </c>
      <c r="BA40" s="213">
        <f t="shared" si="134"/>
        <v>1.0538369271995314</v>
      </c>
      <c r="BB40" s="213">
        <f t="shared" si="134"/>
        <v>1.0553908435246269</v>
      </c>
      <c r="BC40" s="213">
        <f t="shared" si="134"/>
        <v>1.0568968151043192</v>
      </c>
      <c r="BD40" s="213">
        <f t="shared" si="134"/>
        <v>1.058455243332201</v>
      </c>
      <c r="BE40" s="213">
        <f t="shared" si="134"/>
        <v>1.0599655876038181</v>
      </c>
      <c r="BF40" s="213">
        <f t="shared" si="134"/>
        <v>1.0615285408351058</v>
      </c>
      <c r="BG40" s="213">
        <f t="shared" si="134"/>
        <v>1.0630937986910265</v>
      </c>
      <c r="BH40" s="213">
        <f t="shared" si="134"/>
        <v>1.0646107618684111</v>
      </c>
      <c r="BI40" s="213">
        <f t="shared" si="134"/>
        <v>1.066180564558032</v>
      </c>
      <c r="BJ40" s="213">
        <f t="shared" si="134"/>
        <v>1.0677019323422003</v>
      </c>
      <c r="BK40" s="213">
        <f t="shared" si="134"/>
        <v>1.0692762930617581</v>
      </c>
      <c r="BL40" s="213">
        <f t="shared" si="134"/>
        <v>1.0708529752266558</v>
      </c>
      <c r="BM40" s="213">
        <f t="shared" si="134"/>
        <v>1.0722790734255241</v>
      </c>
      <c r="BN40" s="213">
        <f t="shared" si="134"/>
        <v>1.0738601832863086</v>
      </c>
      <c r="BO40" s="213">
        <f t="shared" si="134"/>
        <v>1.0753925093686456</v>
      </c>
      <c r="BP40" s="213">
        <f t="shared" si="134"/>
        <v>1.0769782100905152</v>
      </c>
      <c r="BQ40" s="213">
        <f t="shared" si="134"/>
        <v>1.0785149853868856</v>
      </c>
      <c r="BR40" s="213">
        <f t="shared" si="134"/>
        <v>1.080105290299721</v>
      </c>
      <c r="BS40" s="213">
        <f t="shared" si="134"/>
        <v>1.0816979401681204</v>
      </c>
      <c r="BT40" s="213">
        <f t="shared" si="134"/>
        <v>1.0832414502011094</v>
      </c>
      <c r="BU40" s="213">
        <f t="shared" si="134"/>
        <v>1.0848387244377986</v>
      </c>
      <c r="BV40" s="213">
        <f t="shared" si="134"/>
        <v>1.0863867161581899</v>
      </c>
      <c r="BW40" s="213">
        <f t="shared" ref="BW40:DY40" si="135">BV40*(1+BW39)*SUM(BW6:BW7)</f>
        <v>1.0879886281903399</v>
      </c>
      <c r="BX40" s="213">
        <f t="shared" si="135"/>
        <v>1.0895929022931234</v>
      </c>
      <c r="BY40" s="213">
        <f t="shared" si="135"/>
        <v>1.0910958163251561</v>
      </c>
      <c r="BZ40" s="213">
        <f t="shared" si="135"/>
        <v>1.0927046720764311</v>
      </c>
      <c r="CA40" s="213">
        <f t="shared" si="135"/>
        <v>1.0942638879737838</v>
      </c>
      <c r="CB40" s="213">
        <f t="shared" si="135"/>
        <v>1.0958774151482429</v>
      </c>
      <c r="CC40" s="213">
        <f t="shared" si="135"/>
        <v>1.0974411583360542</v>
      </c>
      <c r="CD40" s="213">
        <f t="shared" si="135"/>
        <v>1.0990593704974951</v>
      </c>
      <c r="CE40" s="213">
        <f t="shared" si="135"/>
        <v>1.1006799687646327</v>
      </c>
      <c r="CF40" s="213">
        <f t="shared" si="135"/>
        <v>1.1022505648726684</v>
      </c>
      <c r="CG40" s="213">
        <f t="shared" si="135"/>
        <v>1.1038758686581913</v>
      </c>
      <c r="CH40" s="213">
        <f t="shared" si="135"/>
        <v>1.1054510250999088</v>
      </c>
      <c r="CI40" s="213">
        <f t="shared" si="135"/>
        <v>1.1070810480666129</v>
      </c>
      <c r="CJ40" s="213">
        <f t="shared" si="135"/>
        <v>0</v>
      </c>
      <c r="CK40" s="213">
        <f t="shared" si="135"/>
        <v>0</v>
      </c>
      <c r="CL40" s="213">
        <f t="shared" si="135"/>
        <v>0</v>
      </c>
      <c r="CM40" s="213">
        <f t="shared" si="135"/>
        <v>0</v>
      </c>
      <c r="CN40" s="213">
        <f t="shared" si="135"/>
        <v>0</v>
      </c>
      <c r="CO40" s="213">
        <f t="shared" si="135"/>
        <v>0</v>
      </c>
      <c r="CP40" s="213">
        <f t="shared" si="135"/>
        <v>0</v>
      </c>
      <c r="CQ40" s="213">
        <f t="shared" si="135"/>
        <v>0</v>
      </c>
      <c r="CR40" s="213">
        <f t="shared" si="135"/>
        <v>0</v>
      </c>
      <c r="CS40" s="213">
        <f t="shared" si="135"/>
        <v>0</v>
      </c>
      <c r="CT40" s="213">
        <f t="shared" si="135"/>
        <v>0</v>
      </c>
      <c r="CU40" s="213">
        <f t="shared" si="135"/>
        <v>0</v>
      </c>
      <c r="CV40" s="213">
        <f t="shared" si="135"/>
        <v>0</v>
      </c>
      <c r="CW40" s="213">
        <f t="shared" si="135"/>
        <v>0</v>
      </c>
      <c r="CX40" s="213">
        <f t="shared" si="135"/>
        <v>0</v>
      </c>
      <c r="CY40" s="213">
        <f t="shared" si="135"/>
        <v>0</v>
      </c>
      <c r="CZ40" s="213">
        <f t="shared" si="135"/>
        <v>0</v>
      </c>
      <c r="DA40" s="213">
        <f t="shared" si="135"/>
        <v>0</v>
      </c>
      <c r="DB40" s="213">
        <f t="shared" si="135"/>
        <v>0</v>
      </c>
      <c r="DC40" s="213">
        <f t="shared" si="135"/>
        <v>0</v>
      </c>
      <c r="DD40" s="213">
        <f t="shared" si="135"/>
        <v>0</v>
      </c>
      <c r="DE40" s="213">
        <f t="shared" si="135"/>
        <v>0</v>
      </c>
      <c r="DF40" s="213">
        <f t="shared" si="135"/>
        <v>0</v>
      </c>
      <c r="DG40" s="213">
        <f t="shared" si="135"/>
        <v>0</v>
      </c>
      <c r="DH40" s="213">
        <f t="shared" si="135"/>
        <v>0</v>
      </c>
      <c r="DI40" s="213">
        <f t="shared" si="135"/>
        <v>0</v>
      </c>
      <c r="DJ40" s="213">
        <f t="shared" si="135"/>
        <v>0</v>
      </c>
      <c r="DK40" s="213">
        <f t="shared" si="135"/>
        <v>0</v>
      </c>
      <c r="DL40" s="213">
        <f t="shared" si="135"/>
        <v>0</v>
      </c>
      <c r="DM40" s="213">
        <f t="shared" si="135"/>
        <v>0</v>
      </c>
      <c r="DN40" s="213">
        <f t="shared" si="135"/>
        <v>0</v>
      </c>
      <c r="DO40" s="213">
        <f t="shared" si="135"/>
        <v>0</v>
      </c>
      <c r="DP40" s="213">
        <f t="shared" si="135"/>
        <v>0</v>
      </c>
      <c r="DQ40" s="213">
        <f t="shared" si="135"/>
        <v>0</v>
      </c>
      <c r="DR40" s="213">
        <f t="shared" si="135"/>
        <v>0</v>
      </c>
      <c r="DS40" s="213">
        <f t="shared" si="135"/>
        <v>0</v>
      </c>
      <c r="DT40" s="213">
        <f t="shared" si="135"/>
        <v>0</v>
      </c>
      <c r="DU40" s="213">
        <f t="shared" si="135"/>
        <v>0</v>
      </c>
      <c r="DV40" s="213">
        <f t="shared" si="135"/>
        <v>0</v>
      </c>
      <c r="DW40" s="213">
        <f t="shared" si="135"/>
        <v>0</v>
      </c>
      <c r="DX40" s="213">
        <f t="shared" si="135"/>
        <v>0</v>
      </c>
      <c r="DY40" s="213">
        <f t="shared" si="135"/>
        <v>0</v>
      </c>
    </row>
    <row r="42" spans="3:129" ht="15">
      <c r="C42" s="3" t="s">
        <v>328</v>
      </c>
    </row>
    <row r="43" spans="3:129">
      <c r="C43" s="209" t="str">
        <f>Inputs!C86</f>
        <v>Löhne u. Gehälter</v>
      </c>
      <c r="D43" s="8" t="s">
        <v>237</v>
      </c>
      <c r="I43" s="199">
        <f t="shared" ref="I43:I47" si="136">SUM(J43:DY43)</f>
        <v>909.16122575273721</v>
      </c>
      <c r="J43" s="214">
        <f>J32*J$40</f>
        <v>0</v>
      </c>
      <c r="K43" s="214">
        <f t="shared" ref="K43:BV44" si="137">K32*K$40</f>
        <v>0</v>
      </c>
      <c r="L43" s="214">
        <f t="shared" si="137"/>
        <v>0</v>
      </c>
      <c r="M43" s="214">
        <f t="shared" si="137"/>
        <v>0</v>
      </c>
      <c r="N43" s="214">
        <f t="shared" si="137"/>
        <v>0</v>
      </c>
      <c r="O43" s="214">
        <f t="shared" si="137"/>
        <v>0</v>
      </c>
      <c r="P43" s="214">
        <f t="shared" si="137"/>
        <v>12.015183745521094</v>
      </c>
      <c r="Q43" s="214">
        <f t="shared" si="137"/>
        <v>12.028914608916812</v>
      </c>
      <c r="R43" s="214">
        <f t="shared" si="137"/>
        <v>12.044134940443209</v>
      </c>
      <c r="S43" s="214">
        <f t="shared" si="137"/>
        <v>12.058882629912487</v>
      </c>
      <c r="T43" s="214">
        <f t="shared" si="137"/>
        <v>12.074140880339266</v>
      </c>
      <c r="U43" s="214">
        <f t="shared" si="137"/>
        <v>12.088925311200601</v>
      </c>
      <c r="V43" s="214">
        <f t="shared" si="137"/>
        <v>12.104221574996334</v>
      </c>
      <c r="W43" s="214">
        <f t="shared" si="137"/>
        <v>12.11953719334014</v>
      </c>
      <c r="X43" s="214">
        <f t="shared" si="137"/>
        <v>12.134377210653344</v>
      </c>
      <c r="Y43" s="214">
        <f t="shared" si="137"/>
        <v>12.149730985288636</v>
      </c>
      <c r="Z43" s="214">
        <f t="shared" si="137"/>
        <v>12.164607974013217</v>
      </c>
      <c r="AA43" s="214">
        <f t="shared" si="137"/>
        <v>12.179999999999991</v>
      </c>
      <c r="AB43" s="214">
        <f t="shared" si="137"/>
        <v>12.197959800374379</v>
      </c>
      <c r="AC43" s="214">
        <f t="shared" si="137"/>
        <v>12.214784877802444</v>
      </c>
      <c r="AD43" s="214">
        <f t="shared" si="137"/>
        <v>12.232795969594024</v>
      </c>
      <c r="AE43" s="214">
        <f t="shared" si="137"/>
        <v>12.250251344712554</v>
      </c>
      <c r="AF43" s="214">
        <f t="shared" si="137"/>
        <v>12.268314732946308</v>
      </c>
      <c r="AG43" s="214">
        <f t="shared" si="137"/>
        <v>12.285820790945479</v>
      </c>
      <c r="AH43" s="214">
        <f t="shared" si="137"/>
        <v>12.303936627467717</v>
      </c>
      <c r="AI43" s="214">
        <f t="shared" si="137"/>
        <v>12.322079176371531</v>
      </c>
      <c r="AJ43" s="214">
        <f t="shared" si="137"/>
        <v>12.339661952606694</v>
      </c>
      <c r="AK43" s="214">
        <f t="shared" si="137"/>
        <v>12.357857179647436</v>
      </c>
      <c r="AL43" s="214">
        <f t="shared" si="137"/>
        <v>12.375491008681134</v>
      </c>
      <c r="AM43" s="214">
        <f t="shared" si="137"/>
        <v>12.393739066813398</v>
      </c>
      <c r="AN43" s="214">
        <f t="shared" si="137"/>
        <v>12.412014032292232</v>
      </c>
      <c r="AO43" s="214">
        <f t="shared" si="137"/>
        <v>12.428543613163999</v>
      </c>
      <c r="AP43" s="214">
        <f t="shared" si="137"/>
        <v>12.44686989906193</v>
      </c>
      <c r="AQ43" s="214">
        <f t="shared" si="137"/>
        <v>12.464630743245033</v>
      </c>
      <c r="AR43" s="214">
        <f t="shared" si="137"/>
        <v>12.483010240772877</v>
      </c>
      <c r="AS43" s="214">
        <f t="shared" si="137"/>
        <v>12.500822654787033</v>
      </c>
      <c r="AT43" s="214">
        <f t="shared" si="137"/>
        <v>12.519255518448414</v>
      </c>
      <c r="AU43" s="214">
        <f t="shared" si="137"/>
        <v>12.537715561958041</v>
      </c>
      <c r="AV43" s="214">
        <f t="shared" si="137"/>
        <v>12.55560603677732</v>
      </c>
      <c r="AW43" s="214">
        <f t="shared" si="137"/>
        <v>12.574119680291275</v>
      </c>
      <c r="AX43" s="214">
        <f t="shared" si="137"/>
        <v>12.592062101333063</v>
      </c>
      <c r="AY43" s="214">
        <f t="shared" si="137"/>
        <v>12.610629500482638</v>
      </c>
      <c r="AZ43" s="214">
        <f t="shared" si="137"/>
        <v>12.629224277857354</v>
      </c>
      <c r="BA43" s="214">
        <f t="shared" si="137"/>
        <v>12.646043126394376</v>
      </c>
      <c r="BB43" s="214">
        <f t="shared" si="137"/>
        <v>12.664690122295521</v>
      </c>
      <c r="BC43" s="214">
        <f t="shared" si="137"/>
        <v>12.682761781251831</v>
      </c>
      <c r="BD43" s="214">
        <f t="shared" si="137"/>
        <v>12.701462919986412</v>
      </c>
      <c r="BE43" s="214">
        <f t="shared" si="137"/>
        <v>12.719587051245817</v>
      </c>
      <c r="BF43" s="214">
        <f t="shared" si="137"/>
        <v>12.738342490021271</v>
      </c>
      <c r="BG43" s="214">
        <f t="shared" si="137"/>
        <v>12.757125584292318</v>
      </c>
      <c r="BH43" s="214">
        <f t="shared" si="137"/>
        <v>12.775329142420933</v>
      </c>
      <c r="BI43" s="214">
        <f t="shared" si="137"/>
        <v>12.794166774696384</v>
      </c>
      <c r="BJ43" s="214">
        <f t="shared" si="137"/>
        <v>12.812423188106404</v>
      </c>
      <c r="BK43" s="214">
        <f t="shared" si="137"/>
        <v>12.831315516741096</v>
      </c>
      <c r="BL43" s="214">
        <f t="shared" si="137"/>
        <v>12.850235702719869</v>
      </c>
      <c r="BM43" s="214">
        <f t="shared" si="137"/>
        <v>12.867348881106288</v>
      </c>
      <c r="BN43" s="214">
        <f t="shared" si="137"/>
        <v>12.886322199435703</v>
      </c>
      <c r="BO43" s="214">
        <f t="shared" si="137"/>
        <v>12.904710112423746</v>
      </c>
      <c r="BP43" s="214">
        <f t="shared" si="137"/>
        <v>12.923738521086182</v>
      </c>
      <c r="BQ43" s="214">
        <f t="shared" si="137"/>
        <v>12.942179824642627</v>
      </c>
      <c r="BR43" s="214">
        <f t="shared" si="137"/>
        <v>12.961263483596653</v>
      </c>
      <c r="BS43" s="214">
        <f t="shared" si="137"/>
        <v>12.980375282017445</v>
      </c>
      <c r="BT43" s="214">
        <f t="shared" si="137"/>
        <v>12.998897402413313</v>
      </c>
      <c r="BU43" s="214">
        <f t="shared" si="137"/>
        <v>13.018064693253583</v>
      </c>
      <c r="BV43" s="214">
        <f t="shared" si="137"/>
        <v>13.03664059389828</v>
      </c>
      <c r="BW43" s="214">
        <f t="shared" ref="BW43:DY46" si="138">BW32*BW$40</f>
        <v>13.055863538284079</v>
      </c>
      <c r="BX43" s="214">
        <f t="shared" si="138"/>
        <v>13.075114827517481</v>
      </c>
      <c r="BY43" s="214">
        <f t="shared" si="138"/>
        <v>13.093149795901873</v>
      </c>
      <c r="BZ43" s="214">
        <f t="shared" si="138"/>
        <v>13.112456064917172</v>
      </c>
      <c r="CA43" s="214">
        <f t="shared" si="138"/>
        <v>13.131166655685405</v>
      </c>
      <c r="CB43" s="214">
        <f t="shared" si="138"/>
        <v>13.150528981778915</v>
      </c>
      <c r="CC43" s="214">
        <f t="shared" si="138"/>
        <v>13.169293900032649</v>
      </c>
      <c r="CD43" s="214">
        <f t="shared" si="138"/>
        <v>13.188712445969941</v>
      </c>
      <c r="CE43" s="214">
        <f t="shared" si="138"/>
        <v>13.208159625175593</v>
      </c>
      <c r="CF43" s="214">
        <f t="shared" si="138"/>
        <v>13.22700677847202</v>
      </c>
      <c r="CG43" s="214">
        <f t="shared" si="138"/>
        <v>13.246510423898297</v>
      </c>
      <c r="CH43" s="214">
        <f t="shared" si="138"/>
        <v>13.265412301198905</v>
      </c>
      <c r="CI43" s="214">
        <f t="shared" si="138"/>
        <v>13.284972576799355</v>
      </c>
      <c r="CJ43" s="214">
        <f t="shared" si="138"/>
        <v>0</v>
      </c>
      <c r="CK43" s="214">
        <f t="shared" si="138"/>
        <v>0</v>
      </c>
      <c r="CL43" s="214">
        <f t="shared" si="138"/>
        <v>0</v>
      </c>
      <c r="CM43" s="214">
        <f t="shared" si="138"/>
        <v>0</v>
      </c>
      <c r="CN43" s="214">
        <f t="shared" si="138"/>
        <v>0</v>
      </c>
      <c r="CO43" s="214">
        <f t="shared" si="138"/>
        <v>0</v>
      </c>
      <c r="CP43" s="214">
        <f t="shared" si="138"/>
        <v>0</v>
      </c>
      <c r="CQ43" s="214">
        <f t="shared" si="138"/>
        <v>0</v>
      </c>
      <c r="CR43" s="214">
        <f t="shared" si="138"/>
        <v>0</v>
      </c>
      <c r="CS43" s="214">
        <f t="shared" si="138"/>
        <v>0</v>
      </c>
      <c r="CT43" s="214">
        <f t="shared" si="138"/>
        <v>0</v>
      </c>
      <c r="CU43" s="214">
        <f t="shared" si="138"/>
        <v>0</v>
      </c>
      <c r="CV43" s="214">
        <f t="shared" si="138"/>
        <v>0</v>
      </c>
      <c r="CW43" s="214">
        <f t="shared" si="138"/>
        <v>0</v>
      </c>
      <c r="CX43" s="214">
        <f t="shared" si="138"/>
        <v>0</v>
      </c>
      <c r="CY43" s="214">
        <f t="shared" si="138"/>
        <v>0</v>
      </c>
      <c r="CZ43" s="214">
        <f t="shared" si="138"/>
        <v>0</v>
      </c>
      <c r="DA43" s="214">
        <f t="shared" si="138"/>
        <v>0</v>
      </c>
      <c r="DB43" s="214">
        <f t="shared" si="138"/>
        <v>0</v>
      </c>
      <c r="DC43" s="214">
        <f t="shared" si="138"/>
        <v>0</v>
      </c>
      <c r="DD43" s="214">
        <f t="shared" si="138"/>
        <v>0</v>
      </c>
      <c r="DE43" s="214">
        <f t="shared" si="138"/>
        <v>0</v>
      </c>
      <c r="DF43" s="214">
        <f t="shared" si="138"/>
        <v>0</v>
      </c>
      <c r="DG43" s="214">
        <f t="shared" si="138"/>
        <v>0</v>
      </c>
      <c r="DH43" s="214">
        <f t="shared" si="138"/>
        <v>0</v>
      </c>
      <c r="DI43" s="214">
        <f t="shared" si="138"/>
        <v>0</v>
      </c>
      <c r="DJ43" s="214">
        <f t="shared" si="138"/>
        <v>0</v>
      </c>
      <c r="DK43" s="214">
        <f t="shared" si="138"/>
        <v>0</v>
      </c>
      <c r="DL43" s="214">
        <f t="shared" si="138"/>
        <v>0</v>
      </c>
      <c r="DM43" s="214">
        <f t="shared" si="138"/>
        <v>0</v>
      </c>
      <c r="DN43" s="214">
        <f t="shared" si="138"/>
        <v>0</v>
      </c>
      <c r="DO43" s="214">
        <f t="shared" si="138"/>
        <v>0</v>
      </c>
      <c r="DP43" s="214">
        <f t="shared" si="138"/>
        <v>0</v>
      </c>
      <c r="DQ43" s="214">
        <f t="shared" si="138"/>
        <v>0</v>
      </c>
      <c r="DR43" s="214">
        <f t="shared" si="138"/>
        <v>0</v>
      </c>
      <c r="DS43" s="214">
        <f t="shared" si="138"/>
        <v>0</v>
      </c>
      <c r="DT43" s="214">
        <f t="shared" si="138"/>
        <v>0</v>
      </c>
      <c r="DU43" s="214">
        <f t="shared" si="138"/>
        <v>0</v>
      </c>
      <c r="DV43" s="214">
        <f t="shared" si="138"/>
        <v>0</v>
      </c>
      <c r="DW43" s="214">
        <f t="shared" si="138"/>
        <v>0</v>
      </c>
      <c r="DX43" s="214">
        <f t="shared" si="138"/>
        <v>0</v>
      </c>
      <c r="DY43" s="214">
        <f t="shared" si="138"/>
        <v>0</v>
      </c>
    </row>
    <row r="44" spans="3:129">
      <c r="C44" s="209" t="str">
        <f>Inputs!C87</f>
        <v>Administration + Verwaltung</v>
      </c>
      <c r="D44" s="8" t="s">
        <v>237</v>
      </c>
      <c r="I44" s="199">
        <f t="shared" si="136"/>
        <v>303.05374191757915</v>
      </c>
      <c r="J44" s="214">
        <f t="shared" ref="J44:Y46" si="139">J33*J$40</f>
        <v>0</v>
      </c>
      <c r="K44" s="214">
        <f t="shared" si="139"/>
        <v>0</v>
      </c>
      <c r="L44" s="214">
        <f t="shared" si="139"/>
        <v>0</v>
      </c>
      <c r="M44" s="214">
        <f t="shared" si="139"/>
        <v>0</v>
      </c>
      <c r="N44" s="214">
        <f t="shared" si="139"/>
        <v>0</v>
      </c>
      <c r="O44" s="214">
        <f t="shared" si="139"/>
        <v>0</v>
      </c>
      <c r="P44" s="214">
        <f t="shared" si="139"/>
        <v>4.0050612485070314</v>
      </c>
      <c r="Q44" s="214">
        <f t="shared" si="139"/>
        <v>4.0096382029722708</v>
      </c>
      <c r="R44" s="214">
        <f t="shared" si="139"/>
        <v>4.0147116468144031</v>
      </c>
      <c r="S44" s="214">
        <f t="shared" si="139"/>
        <v>4.0196275433041624</v>
      </c>
      <c r="T44" s="214">
        <f t="shared" si="139"/>
        <v>4.0247136267797554</v>
      </c>
      <c r="U44" s="214">
        <f t="shared" si="139"/>
        <v>4.0296417704002003</v>
      </c>
      <c r="V44" s="214">
        <f t="shared" si="139"/>
        <v>4.034740524998778</v>
      </c>
      <c r="W44" s="214">
        <f t="shared" si="139"/>
        <v>4.0398457311133802</v>
      </c>
      <c r="X44" s="214">
        <f t="shared" si="139"/>
        <v>4.0447924035511145</v>
      </c>
      <c r="Y44" s="214">
        <f t="shared" si="139"/>
        <v>4.0499103284295455</v>
      </c>
      <c r="Z44" s="214">
        <f t="shared" si="137"/>
        <v>4.0548693246710723</v>
      </c>
      <c r="AA44" s="214">
        <f t="shared" si="137"/>
        <v>4.0599999999999969</v>
      </c>
      <c r="AB44" s="214">
        <f t="shared" si="137"/>
        <v>4.0659866001247931</v>
      </c>
      <c r="AC44" s="214">
        <f t="shared" si="137"/>
        <v>4.0715949592674816</v>
      </c>
      <c r="AD44" s="214">
        <f t="shared" si="137"/>
        <v>4.0775986565313413</v>
      </c>
      <c r="AE44" s="214">
        <f t="shared" si="137"/>
        <v>4.0834171149041847</v>
      </c>
      <c r="AF44" s="214">
        <f t="shared" si="137"/>
        <v>4.0894382443154358</v>
      </c>
      <c r="AG44" s="214">
        <f t="shared" si="137"/>
        <v>4.0952735969818264</v>
      </c>
      <c r="AH44" s="214">
        <f t="shared" si="137"/>
        <v>4.101312209155906</v>
      </c>
      <c r="AI44" s="214">
        <f t="shared" si="137"/>
        <v>4.1073597254571768</v>
      </c>
      <c r="AJ44" s="214">
        <f t="shared" si="137"/>
        <v>4.1132206508688975</v>
      </c>
      <c r="AK44" s="214">
        <f t="shared" si="137"/>
        <v>4.1192857265491449</v>
      </c>
      <c r="AL44" s="214">
        <f t="shared" si="137"/>
        <v>4.1251636695603784</v>
      </c>
      <c r="AM44" s="214">
        <f t="shared" si="137"/>
        <v>4.1312463556044658</v>
      </c>
      <c r="AN44" s="214">
        <f t="shared" si="137"/>
        <v>4.1373380107640774</v>
      </c>
      <c r="AO44" s="214">
        <f t="shared" si="137"/>
        <v>4.1428478710546663</v>
      </c>
      <c r="AP44" s="214">
        <f t="shared" si="137"/>
        <v>4.1489566330206431</v>
      </c>
      <c r="AQ44" s="214">
        <f t="shared" si="137"/>
        <v>4.1548769144150111</v>
      </c>
      <c r="AR44" s="214">
        <f t="shared" si="137"/>
        <v>4.1610034135909588</v>
      </c>
      <c r="AS44" s="214">
        <f t="shared" si="137"/>
        <v>4.1669408849290113</v>
      </c>
      <c r="AT44" s="214">
        <f t="shared" si="137"/>
        <v>4.1730851728161378</v>
      </c>
      <c r="AU44" s="214">
        <f t="shared" si="137"/>
        <v>4.1792385206526808</v>
      </c>
      <c r="AV44" s="214">
        <f t="shared" si="137"/>
        <v>4.1852020122591069</v>
      </c>
      <c r="AW44" s="214">
        <f t="shared" si="137"/>
        <v>4.1913732267637585</v>
      </c>
      <c r="AX44" s="214">
        <f t="shared" si="137"/>
        <v>4.197354033777688</v>
      </c>
      <c r="AY44" s="214">
        <f t="shared" si="137"/>
        <v>4.2035431668275463</v>
      </c>
      <c r="AZ44" s="214">
        <f t="shared" si="137"/>
        <v>4.2097414259524513</v>
      </c>
      <c r="BA44" s="214">
        <f t="shared" si="137"/>
        <v>4.2153477087981255</v>
      </c>
      <c r="BB44" s="214">
        <f t="shared" si="137"/>
        <v>4.2215633740985075</v>
      </c>
      <c r="BC44" s="214">
        <f t="shared" si="137"/>
        <v>4.2275872604172768</v>
      </c>
      <c r="BD44" s="214">
        <f t="shared" si="137"/>
        <v>4.2338209733288039</v>
      </c>
      <c r="BE44" s="214">
        <f t="shared" si="137"/>
        <v>4.2398623504152724</v>
      </c>
      <c r="BF44" s="214">
        <f t="shared" si="137"/>
        <v>4.2461141633404234</v>
      </c>
      <c r="BG44" s="214">
        <f t="shared" si="137"/>
        <v>4.252375194764106</v>
      </c>
      <c r="BH44" s="214">
        <f t="shared" si="137"/>
        <v>4.2584430474736443</v>
      </c>
      <c r="BI44" s="214">
        <f t="shared" si="137"/>
        <v>4.264722258232128</v>
      </c>
      <c r="BJ44" s="214">
        <f t="shared" si="137"/>
        <v>4.2708077293688014</v>
      </c>
      <c r="BK44" s="214">
        <f t="shared" si="137"/>
        <v>4.2771051722470323</v>
      </c>
      <c r="BL44" s="214">
        <f t="shared" si="137"/>
        <v>4.2834119009066232</v>
      </c>
      <c r="BM44" s="214">
        <f t="shared" si="137"/>
        <v>4.2891162937020963</v>
      </c>
      <c r="BN44" s="214">
        <f t="shared" si="137"/>
        <v>4.2954407331452344</v>
      </c>
      <c r="BO44" s="214">
        <f t="shared" si="137"/>
        <v>4.3015700374745824</v>
      </c>
      <c r="BP44" s="214">
        <f t="shared" si="137"/>
        <v>4.3079128403620608</v>
      </c>
      <c r="BQ44" s="214">
        <f t="shared" si="137"/>
        <v>4.3140599415475425</v>
      </c>
      <c r="BR44" s="214">
        <f t="shared" si="137"/>
        <v>4.3204211611988841</v>
      </c>
      <c r="BS44" s="214">
        <f t="shared" si="137"/>
        <v>4.3267917606724815</v>
      </c>
      <c r="BT44" s="214">
        <f t="shared" si="137"/>
        <v>4.3329658008044376</v>
      </c>
      <c r="BU44" s="214">
        <f t="shared" si="137"/>
        <v>4.3393548977511944</v>
      </c>
      <c r="BV44" s="214">
        <f t="shared" si="137"/>
        <v>4.3455468646327597</v>
      </c>
      <c r="BW44" s="214">
        <f t="shared" si="138"/>
        <v>4.3519545127613597</v>
      </c>
      <c r="BX44" s="214">
        <f t="shared" si="138"/>
        <v>4.3583716091724938</v>
      </c>
      <c r="BY44" s="214">
        <f t="shared" si="138"/>
        <v>4.3643832653006243</v>
      </c>
      <c r="BZ44" s="214">
        <f t="shared" si="138"/>
        <v>4.3708186883057243</v>
      </c>
      <c r="CA44" s="214">
        <f t="shared" si="138"/>
        <v>4.3770555518951353</v>
      </c>
      <c r="CB44" s="214">
        <f t="shared" si="138"/>
        <v>4.3835096605929715</v>
      </c>
      <c r="CC44" s="214">
        <f t="shared" si="138"/>
        <v>4.3897646333442166</v>
      </c>
      <c r="CD44" s="214">
        <f t="shared" si="138"/>
        <v>4.3962374819899805</v>
      </c>
      <c r="CE44" s="214">
        <f t="shared" si="138"/>
        <v>4.4027198750585308</v>
      </c>
      <c r="CF44" s="214">
        <f t="shared" si="138"/>
        <v>4.4090022594906735</v>
      </c>
      <c r="CG44" s="214">
        <f t="shared" si="138"/>
        <v>4.4155034746327653</v>
      </c>
      <c r="CH44" s="214">
        <f t="shared" si="138"/>
        <v>4.4218041003996351</v>
      </c>
      <c r="CI44" s="214">
        <f t="shared" si="138"/>
        <v>4.4283241922664516</v>
      </c>
      <c r="CJ44" s="214">
        <f t="shared" si="138"/>
        <v>0</v>
      </c>
      <c r="CK44" s="214">
        <f t="shared" si="138"/>
        <v>0</v>
      </c>
      <c r="CL44" s="214">
        <f t="shared" si="138"/>
        <v>0</v>
      </c>
      <c r="CM44" s="214">
        <f t="shared" si="138"/>
        <v>0</v>
      </c>
      <c r="CN44" s="214">
        <f t="shared" si="138"/>
        <v>0</v>
      </c>
      <c r="CO44" s="214">
        <f t="shared" si="138"/>
        <v>0</v>
      </c>
      <c r="CP44" s="214">
        <f t="shared" si="138"/>
        <v>0</v>
      </c>
      <c r="CQ44" s="214">
        <f t="shared" si="138"/>
        <v>0</v>
      </c>
      <c r="CR44" s="214">
        <f t="shared" si="138"/>
        <v>0</v>
      </c>
      <c r="CS44" s="214">
        <f t="shared" si="138"/>
        <v>0</v>
      </c>
      <c r="CT44" s="214">
        <f t="shared" si="138"/>
        <v>0</v>
      </c>
      <c r="CU44" s="214">
        <f t="shared" si="138"/>
        <v>0</v>
      </c>
      <c r="CV44" s="214">
        <f t="shared" si="138"/>
        <v>0</v>
      </c>
      <c r="CW44" s="214">
        <f t="shared" si="138"/>
        <v>0</v>
      </c>
      <c r="CX44" s="214">
        <f t="shared" si="138"/>
        <v>0</v>
      </c>
      <c r="CY44" s="214">
        <f t="shared" si="138"/>
        <v>0</v>
      </c>
      <c r="CZ44" s="214">
        <f t="shared" si="138"/>
        <v>0</v>
      </c>
      <c r="DA44" s="214">
        <f t="shared" si="138"/>
        <v>0</v>
      </c>
      <c r="DB44" s="214">
        <f t="shared" si="138"/>
        <v>0</v>
      </c>
      <c r="DC44" s="214">
        <f t="shared" si="138"/>
        <v>0</v>
      </c>
      <c r="DD44" s="214">
        <f t="shared" si="138"/>
        <v>0</v>
      </c>
      <c r="DE44" s="214">
        <f t="shared" si="138"/>
        <v>0</v>
      </c>
      <c r="DF44" s="214">
        <f t="shared" si="138"/>
        <v>0</v>
      </c>
      <c r="DG44" s="214">
        <f t="shared" si="138"/>
        <v>0</v>
      </c>
      <c r="DH44" s="214">
        <f t="shared" si="138"/>
        <v>0</v>
      </c>
      <c r="DI44" s="214">
        <f t="shared" si="138"/>
        <v>0</v>
      </c>
      <c r="DJ44" s="214">
        <f t="shared" si="138"/>
        <v>0</v>
      </c>
      <c r="DK44" s="214">
        <f t="shared" si="138"/>
        <v>0</v>
      </c>
      <c r="DL44" s="214">
        <f t="shared" si="138"/>
        <v>0</v>
      </c>
      <c r="DM44" s="214">
        <f t="shared" si="138"/>
        <v>0</v>
      </c>
      <c r="DN44" s="214">
        <f t="shared" si="138"/>
        <v>0</v>
      </c>
      <c r="DO44" s="214">
        <f t="shared" si="138"/>
        <v>0</v>
      </c>
      <c r="DP44" s="214">
        <f t="shared" si="138"/>
        <v>0</v>
      </c>
      <c r="DQ44" s="214">
        <f t="shared" si="138"/>
        <v>0</v>
      </c>
      <c r="DR44" s="214">
        <f t="shared" si="138"/>
        <v>0</v>
      </c>
      <c r="DS44" s="214">
        <f t="shared" si="138"/>
        <v>0</v>
      </c>
      <c r="DT44" s="214">
        <f t="shared" si="138"/>
        <v>0</v>
      </c>
      <c r="DU44" s="214">
        <f t="shared" si="138"/>
        <v>0</v>
      </c>
      <c r="DV44" s="214">
        <f t="shared" si="138"/>
        <v>0</v>
      </c>
      <c r="DW44" s="214">
        <f t="shared" si="138"/>
        <v>0</v>
      </c>
      <c r="DX44" s="214">
        <f t="shared" si="138"/>
        <v>0</v>
      </c>
      <c r="DY44" s="214">
        <f t="shared" si="138"/>
        <v>0</v>
      </c>
    </row>
    <row r="45" spans="3:129">
      <c r="C45" s="209" t="str">
        <f>Inputs!C88</f>
        <v>Wartung und Inspektion</v>
      </c>
      <c r="D45" s="8" t="s">
        <v>237</v>
      </c>
      <c r="I45" s="199">
        <f t="shared" si="136"/>
        <v>492.46233061606597</v>
      </c>
      <c r="J45" s="214">
        <f t="shared" si="139"/>
        <v>0</v>
      </c>
      <c r="K45" s="214">
        <f t="shared" ref="K45:BV46" si="140">K34*K$40</f>
        <v>0</v>
      </c>
      <c r="L45" s="214">
        <f t="shared" si="140"/>
        <v>0</v>
      </c>
      <c r="M45" s="214">
        <f t="shared" si="140"/>
        <v>0</v>
      </c>
      <c r="N45" s="214">
        <f t="shared" si="140"/>
        <v>0</v>
      </c>
      <c r="O45" s="214">
        <f t="shared" si="140"/>
        <v>0</v>
      </c>
      <c r="P45" s="214">
        <f t="shared" si="140"/>
        <v>6.5082245288239262</v>
      </c>
      <c r="Q45" s="214">
        <f t="shared" si="140"/>
        <v>6.5156620798299398</v>
      </c>
      <c r="R45" s="214">
        <f t="shared" si="140"/>
        <v>6.5239064260734052</v>
      </c>
      <c r="S45" s="214">
        <f t="shared" si="140"/>
        <v>6.5318947578692637</v>
      </c>
      <c r="T45" s="214">
        <f t="shared" si="140"/>
        <v>6.5401596435171028</v>
      </c>
      <c r="U45" s="214">
        <f t="shared" si="140"/>
        <v>6.548167876900326</v>
      </c>
      <c r="V45" s="214">
        <f t="shared" si="140"/>
        <v>6.5564533531230147</v>
      </c>
      <c r="W45" s="214">
        <f t="shared" si="140"/>
        <v>6.5647493130592425</v>
      </c>
      <c r="X45" s="214">
        <f t="shared" si="140"/>
        <v>6.5727876557705613</v>
      </c>
      <c r="Y45" s="214">
        <f t="shared" si="140"/>
        <v>6.5811042836980116</v>
      </c>
      <c r="Z45" s="214">
        <f t="shared" si="140"/>
        <v>6.5891626525904927</v>
      </c>
      <c r="AA45" s="214">
        <f t="shared" si="140"/>
        <v>6.5974999999999948</v>
      </c>
      <c r="AB45" s="214">
        <f t="shared" si="140"/>
        <v>6.607228225202789</v>
      </c>
      <c r="AC45" s="214">
        <f t="shared" si="140"/>
        <v>6.6163418088096577</v>
      </c>
      <c r="AD45" s="214">
        <f t="shared" si="140"/>
        <v>6.6260978168634299</v>
      </c>
      <c r="AE45" s="214">
        <f t="shared" si="140"/>
        <v>6.6355528117193003</v>
      </c>
      <c r="AF45" s="214">
        <f t="shared" si="140"/>
        <v>6.645337147012583</v>
      </c>
      <c r="AG45" s="214">
        <f t="shared" si="140"/>
        <v>6.6548195950954678</v>
      </c>
      <c r="AH45" s="214">
        <f t="shared" si="140"/>
        <v>6.6646323398783469</v>
      </c>
      <c r="AI45" s="214">
        <f t="shared" si="140"/>
        <v>6.6744595538679121</v>
      </c>
      <c r="AJ45" s="214">
        <f t="shared" si="140"/>
        <v>6.6839835576619588</v>
      </c>
      <c r="AK45" s="214">
        <f t="shared" si="140"/>
        <v>6.6938393056423608</v>
      </c>
      <c r="AL45" s="214">
        <f t="shared" si="140"/>
        <v>6.7033909630356145</v>
      </c>
      <c r="AM45" s="214">
        <f t="shared" si="140"/>
        <v>6.7132753278572572</v>
      </c>
      <c r="AN45" s="214">
        <f t="shared" si="140"/>
        <v>6.7231742674916255</v>
      </c>
      <c r="AO45" s="214">
        <f t="shared" si="140"/>
        <v>6.7321277904638333</v>
      </c>
      <c r="AP45" s="214">
        <f t="shared" si="140"/>
        <v>6.7420545286585449</v>
      </c>
      <c r="AQ45" s="214">
        <f t="shared" si="140"/>
        <v>6.7516749859243932</v>
      </c>
      <c r="AR45" s="214">
        <f t="shared" si="140"/>
        <v>6.761630547085308</v>
      </c>
      <c r="AS45" s="214">
        <f t="shared" si="140"/>
        <v>6.771278938009643</v>
      </c>
      <c r="AT45" s="214">
        <f t="shared" si="140"/>
        <v>6.7812634058262242</v>
      </c>
      <c r="AU45" s="214">
        <f t="shared" si="140"/>
        <v>6.7912625960606059</v>
      </c>
      <c r="AV45" s="214">
        <f t="shared" si="140"/>
        <v>6.8009532699210489</v>
      </c>
      <c r="AW45" s="214">
        <f t="shared" si="140"/>
        <v>6.8109814934911075</v>
      </c>
      <c r="AX45" s="214">
        <f t="shared" si="140"/>
        <v>6.8207003048887431</v>
      </c>
      <c r="AY45" s="214">
        <f t="shared" si="140"/>
        <v>6.8307576460947628</v>
      </c>
      <c r="AZ45" s="214">
        <f t="shared" si="140"/>
        <v>6.8408298171727333</v>
      </c>
      <c r="BA45" s="214">
        <f t="shared" si="140"/>
        <v>6.8499400267969541</v>
      </c>
      <c r="BB45" s="214">
        <f t="shared" si="140"/>
        <v>6.8600404829100743</v>
      </c>
      <c r="BC45" s="214">
        <f t="shared" si="140"/>
        <v>6.8698292981780753</v>
      </c>
      <c r="BD45" s="214">
        <f t="shared" si="140"/>
        <v>6.8799590816593064</v>
      </c>
      <c r="BE45" s="214">
        <f t="shared" si="140"/>
        <v>6.8897763194248176</v>
      </c>
      <c r="BF45" s="214">
        <f t="shared" si="140"/>
        <v>6.8999355154281883</v>
      </c>
      <c r="BG45" s="214">
        <f t="shared" si="140"/>
        <v>6.9101096914916722</v>
      </c>
      <c r="BH45" s="214">
        <f t="shared" si="140"/>
        <v>6.9199699521446725</v>
      </c>
      <c r="BI45" s="214">
        <f t="shared" si="140"/>
        <v>6.9301736696272078</v>
      </c>
      <c r="BJ45" s="214">
        <f t="shared" si="140"/>
        <v>6.9400625602243018</v>
      </c>
      <c r="BK45" s="214">
        <f t="shared" si="140"/>
        <v>6.9502959049014272</v>
      </c>
      <c r="BL45" s="214">
        <f t="shared" si="140"/>
        <v>6.9605443389732624</v>
      </c>
      <c r="BM45" s="214">
        <f t="shared" si="140"/>
        <v>6.9698139772659067</v>
      </c>
      <c r="BN45" s="214">
        <f t="shared" si="140"/>
        <v>6.980091191361006</v>
      </c>
      <c r="BO45" s="214">
        <f t="shared" si="140"/>
        <v>6.9900513108961961</v>
      </c>
      <c r="BP45" s="214">
        <f t="shared" si="140"/>
        <v>7.0003583655883492</v>
      </c>
      <c r="BQ45" s="214">
        <f t="shared" si="140"/>
        <v>7.0103474050147563</v>
      </c>
      <c r="BR45" s="214">
        <f t="shared" si="140"/>
        <v>7.0206843869481865</v>
      </c>
      <c r="BS45" s="214">
        <f t="shared" si="140"/>
        <v>7.031036611092782</v>
      </c>
      <c r="BT45" s="214">
        <f t="shared" si="140"/>
        <v>7.0410694263072111</v>
      </c>
      <c r="BU45" s="214">
        <f t="shared" si="140"/>
        <v>7.0514517088456907</v>
      </c>
      <c r="BV45" s="214">
        <f t="shared" si="140"/>
        <v>7.0615136550282349</v>
      </c>
      <c r="BW45" s="214">
        <f t="shared" si="138"/>
        <v>7.0719260832372095</v>
      </c>
      <c r="BX45" s="214">
        <f t="shared" si="138"/>
        <v>7.0823538649053024</v>
      </c>
      <c r="BY45" s="214">
        <f t="shared" si="138"/>
        <v>7.0921228061135144</v>
      </c>
      <c r="BZ45" s="214">
        <f t="shared" si="138"/>
        <v>7.1025803684968016</v>
      </c>
      <c r="CA45" s="214">
        <f t="shared" si="138"/>
        <v>7.112715271829595</v>
      </c>
      <c r="CB45" s="214">
        <f t="shared" si="138"/>
        <v>7.1232031984635791</v>
      </c>
      <c r="CC45" s="214">
        <f t="shared" si="138"/>
        <v>7.1333675291843521</v>
      </c>
      <c r="CD45" s="214">
        <f t="shared" si="138"/>
        <v>7.1438859082337185</v>
      </c>
      <c r="CE45" s="214">
        <f t="shared" si="138"/>
        <v>7.1544197969701129</v>
      </c>
      <c r="CF45" s="214">
        <f t="shared" si="138"/>
        <v>7.1646286716723449</v>
      </c>
      <c r="CG45" s="214">
        <f t="shared" si="138"/>
        <v>7.1751931462782439</v>
      </c>
      <c r="CH45" s="214">
        <f t="shared" si="138"/>
        <v>7.1854316631494068</v>
      </c>
      <c r="CI45" s="214">
        <f t="shared" si="138"/>
        <v>7.1960268124329838</v>
      </c>
      <c r="CJ45" s="214">
        <f t="shared" si="138"/>
        <v>0</v>
      </c>
      <c r="CK45" s="214">
        <f t="shared" si="138"/>
        <v>0</v>
      </c>
      <c r="CL45" s="214">
        <f t="shared" si="138"/>
        <v>0</v>
      </c>
      <c r="CM45" s="214">
        <f t="shared" si="138"/>
        <v>0</v>
      </c>
      <c r="CN45" s="214">
        <f t="shared" si="138"/>
        <v>0</v>
      </c>
      <c r="CO45" s="214">
        <f t="shared" si="138"/>
        <v>0</v>
      </c>
      <c r="CP45" s="214">
        <f t="shared" si="138"/>
        <v>0</v>
      </c>
      <c r="CQ45" s="214">
        <f t="shared" si="138"/>
        <v>0</v>
      </c>
      <c r="CR45" s="214">
        <f t="shared" si="138"/>
        <v>0</v>
      </c>
      <c r="CS45" s="214">
        <f t="shared" si="138"/>
        <v>0</v>
      </c>
      <c r="CT45" s="214">
        <f t="shared" si="138"/>
        <v>0</v>
      </c>
      <c r="CU45" s="214">
        <f t="shared" si="138"/>
        <v>0</v>
      </c>
      <c r="CV45" s="214">
        <f t="shared" si="138"/>
        <v>0</v>
      </c>
      <c r="CW45" s="214">
        <f t="shared" si="138"/>
        <v>0</v>
      </c>
      <c r="CX45" s="214">
        <f t="shared" si="138"/>
        <v>0</v>
      </c>
      <c r="CY45" s="214">
        <f t="shared" si="138"/>
        <v>0</v>
      </c>
      <c r="CZ45" s="214">
        <f t="shared" si="138"/>
        <v>0</v>
      </c>
      <c r="DA45" s="214">
        <f t="shared" si="138"/>
        <v>0</v>
      </c>
      <c r="DB45" s="214">
        <f t="shared" si="138"/>
        <v>0</v>
      </c>
      <c r="DC45" s="214">
        <f t="shared" si="138"/>
        <v>0</v>
      </c>
      <c r="DD45" s="214">
        <f t="shared" si="138"/>
        <v>0</v>
      </c>
      <c r="DE45" s="214">
        <f t="shared" si="138"/>
        <v>0</v>
      </c>
      <c r="DF45" s="214">
        <f t="shared" si="138"/>
        <v>0</v>
      </c>
      <c r="DG45" s="214">
        <f t="shared" si="138"/>
        <v>0</v>
      </c>
      <c r="DH45" s="214">
        <f t="shared" si="138"/>
        <v>0</v>
      </c>
      <c r="DI45" s="214">
        <f t="shared" si="138"/>
        <v>0</v>
      </c>
      <c r="DJ45" s="214">
        <f t="shared" si="138"/>
        <v>0</v>
      </c>
      <c r="DK45" s="214">
        <f t="shared" si="138"/>
        <v>0</v>
      </c>
      <c r="DL45" s="214">
        <f t="shared" si="138"/>
        <v>0</v>
      </c>
      <c r="DM45" s="214">
        <f t="shared" si="138"/>
        <v>0</v>
      </c>
      <c r="DN45" s="214">
        <f t="shared" si="138"/>
        <v>0</v>
      </c>
      <c r="DO45" s="214">
        <f t="shared" si="138"/>
        <v>0</v>
      </c>
      <c r="DP45" s="214">
        <f t="shared" si="138"/>
        <v>0</v>
      </c>
      <c r="DQ45" s="214">
        <f t="shared" si="138"/>
        <v>0</v>
      </c>
      <c r="DR45" s="214">
        <f t="shared" si="138"/>
        <v>0</v>
      </c>
      <c r="DS45" s="214">
        <f t="shared" si="138"/>
        <v>0</v>
      </c>
      <c r="DT45" s="214">
        <f t="shared" si="138"/>
        <v>0</v>
      </c>
      <c r="DU45" s="214">
        <f t="shared" si="138"/>
        <v>0</v>
      </c>
      <c r="DV45" s="214">
        <f t="shared" si="138"/>
        <v>0</v>
      </c>
      <c r="DW45" s="214">
        <f t="shared" si="138"/>
        <v>0</v>
      </c>
      <c r="DX45" s="214">
        <f t="shared" si="138"/>
        <v>0</v>
      </c>
      <c r="DY45" s="214">
        <f t="shared" si="138"/>
        <v>0</v>
      </c>
    </row>
    <row r="46" spans="3:129">
      <c r="C46" s="209" t="str">
        <f>Inputs!C89</f>
        <v>frei</v>
      </c>
      <c r="D46" s="8" t="s">
        <v>237</v>
      </c>
      <c r="I46" s="199">
        <f t="shared" si="136"/>
        <v>0</v>
      </c>
      <c r="J46" s="214">
        <f t="shared" si="139"/>
        <v>0</v>
      </c>
      <c r="K46" s="214">
        <f t="shared" si="140"/>
        <v>0</v>
      </c>
      <c r="L46" s="214">
        <f t="shared" si="140"/>
        <v>0</v>
      </c>
      <c r="M46" s="214">
        <f t="shared" si="140"/>
        <v>0</v>
      </c>
      <c r="N46" s="214">
        <f t="shared" si="140"/>
        <v>0</v>
      </c>
      <c r="O46" s="214">
        <f t="shared" si="140"/>
        <v>0</v>
      </c>
      <c r="P46" s="214">
        <f t="shared" si="140"/>
        <v>0</v>
      </c>
      <c r="Q46" s="214">
        <f t="shared" si="140"/>
        <v>0</v>
      </c>
      <c r="R46" s="214">
        <f t="shared" si="140"/>
        <v>0</v>
      </c>
      <c r="S46" s="214">
        <f t="shared" si="140"/>
        <v>0</v>
      </c>
      <c r="T46" s="214">
        <f t="shared" si="140"/>
        <v>0</v>
      </c>
      <c r="U46" s="214">
        <f t="shared" si="140"/>
        <v>0</v>
      </c>
      <c r="V46" s="214">
        <f t="shared" si="140"/>
        <v>0</v>
      </c>
      <c r="W46" s="214">
        <f t="shared" si="140"/>
        <v>0</v>
      </c>
      <c r="X46" s="214">
        <f t="shared" si="140"/>
        <v>0</v>
      </c>
      <c r="Y46" s="214">
        <f t="shared" si="140"/>
        <v>0</v>
      </c>
      <c r="Z46" s="214">
        <f t="shared" si="140"/>
        <v>0</v>
      </c>
      <c r="AA46" s="214">
        <f t="shared" si="140"/>
        <v>0</v>
      </c>
      <c r="AB46" s="214">
        <f t="shared" si="140"/>
        <v>0</v>
      </c>
      <c r="AC46" s="214">
        <f t="shared" si="140"/>
        <v>0</v>
      </c>
      <c r="AD46" s="214">
        <f t="shared" si="140"/>
        <v>0</v>
      </c>
      <c r="AE46" s="214">
        <f t="shared" si="140"/>
        <v>0</v>
      </c>
      <c r="AF46" s="214">
        <f t="shared" si="140"/>
        <v>0</v>
      </c>
      <c r="AG46" s="214">
        <f t="shared" si="140"/>
        <v>0</v>
      </c>
      <c r="AH46" s="214">
        <f t="shared" si="140"/>
        <v>0</v>
      </c>
      <c r="AI46" s="214">
        <f t="shared" si="140"/>
        <v>0</v>
      </c>
      <c r="AJ46" s="214">
        <f t="shared" si="140"/>
        <v>0</v>
      </c>
      <c r="AK46" s="214">
        <f t="shared" si="140"/>
        <v>0</v>
      </c>
      <c r="AL46" s="214">
        <f t="shared" si="140"/>
        <v>0</v>
      </c>
      <c r="AM46" s="214">
        <f t="shared" si="140"/>
        <v>0</v>
      </c>
      <c r="AN46" s="214">
        <f t="shared" si="140"/>
        <v>0</v>
      </c>
      <c r="AO46" s="214">
        <f t="shared" si="140"/>
        <v>0</v>
      </c>
      <c r="AP46" s="214">
        <f t="shared" si="140"/>
        <v>0</v>
      </c>
      <c r="AQ46" s="214">
        <f t="shared" si="140"/>
        <v>0</v>
      </c>
      <c r="AR46" s="214">
        <f t="shared" si="140"/>
        <v>0</v>
      </c>
      <c r="AS46" s="214">
        <f t="shared" si="140"/>
        <v>0</v>
      </c>
      <c r="AT46" s="214">
        <f t="shared" si="140"/>
        <v>0</v>
      </c>
      <c r="AU46" s="214">
        <f t="shared" si="140"/>
        <v>0</v>
      </c>
      <c r="AV46" s="214">
        <f t="shared" si="140"/>
        <v>0</v>
      </c>
      <c r="AW46" s="214">
        <f t="shared" si="140"/>
        <v>0</v>
      </c>
      <c r="AX46" s="214">
        <f t="shared" si="140"/>
        <v>0</v>
      </c>
      <c r="AY46" s="214">
        <f t="shared" si="140"/>
        <v>0</v>
      </c>
      <c r="AZ46" s="214">
        <f t="shared" si="140"/>
        <v>0</v>
      </c>
      <c r="BA46" s="214">
        <f t="shared" si="140"/>
        <v>0</v>
      </c>
      <c r="BB46" s="214">
        <f t="shared" si="140"/>
        <v>0</v>
      </c>
      <c r="BC46" s="214">
        <f t="shared" si="140"/>
        <v>0</v>
      </c>
      <c r="BD46" s="214">
        <f t="shared" si="140"/>
        <v>0</v>
      </c>
      <c r="BE46" s="214">
        <f t="shared" si="140"/>
        <v>0</v>
      </c>
      <c r="BF46" s="214">
        <f t="shared" si="140"/>
        <v>0</v>
      </c>
      <c r="BG46" s="214">
        <f t="shared" si="140"/>
        <v>0</v>
      </c>
      <c r="BH46" s="214">
        <f t="shared" si="140"/>
        <v>0</v>
      </c>
      <c r="BI46" s="214">
        <f t="shared" si="140"/>
        <v>0</v>
      </c>
      <c r="BJ46" s="214">
        <f t="shared" si="140"/>
        <v>0</v>
      </c>
      <c r="BK46" s="214">
        <f t="shared" si="140"/>
        <v>0</v>
      </c>
      <c r="BL46" s="214">
        <f t="shared" si="140"/>
        <v>0</v>
      </c>
      <c r="BM46" s="214">
        <f t="shared" si="140"/>
        <v>0</v>
      </c>
      <c r="BN46" s="214">
        <f t="shared" si="140"/>
        <v>0</v>
      </c>
      <c r="BO46" s="214">
        <f t="shared" si="140"/>
        <v>0</v>
      </c>
      <c r="BP46" s="214">
        <f t="shared" si="140"/>
        <v>0</v>
      </c>
      <c r="BQ46" s="214">
        <f t="shared" si="140"/>
        <v>0</v>
      </c>
      <c r="BR46" s="214">
        <f t="shared" si="140"/>
        <v>0</v>
      </c>
      <c r="BS46" s="214">
        <f t="shared" si="140"/>
        <v>0</v>
      </c>
      <c r="BT46" s="214">
        <f t="shared" si="140"/>
        <v>0</v>
      </c>
      <c r="BU46" s="214">
        <f t="shared" si="140"/>
        <v>0</v>
      </c>
      <c r="BV46" s="214">
        <f t="shared" si="140"/>
        <v>0</v>
      </c>
      <c r="BW46" s="214">
        <f t="shared" si="138"/>
        <v>0</v>
      </c>
      <c r="BX46" s="214">
        <f t="shared" si="138"/>
        <v>0</v>
      </c>
      <c r="BY46" s="214">
        <f t="shared" si="138"/>
        <v>0</v>
      </c>
      <c r="BZ46" s="214">
        <f t="shared" si="138"/>
        <v>0</v>
      </c>
      <c r="CA46" s="214">
        <f t="shared" si="138"/>
        <v>0</v>
      </c>
      <c r="CB46" s="214">
        <f t="shared" si="138"/>
        <v>0</v>
      </c>
      <c r="CC46" s="214">
        <f t="shared" si="138"/>
        <v>0</v>
      </c>
      <c r="CD46" s="214">
        <f t="shared" si="138"/>
        <v>0</v>
      </c>
      <c r="CE46" s="214">
        <f t="shared" si="138"/>
        <v>0</v>
      </c>
      <c r="CF46" s="214">
        <f t="shared" si="138"/>
        <v>0</v>
      </c>
      <c r="CG46" s="214">
        <f t="shared" si="138"/>
        <v>0</v>
      </c>
      <c r="CH46" s="214">
        <f t="shared" si="138"/>
        <v>0</v>
      </c>
      <c r="CI46" s="214">
        <f t="shared" si="138"/>
        <v>0</v>
      </c>
      <c r="CJ46" s="214">
        <f t="shared" si="138"/>
        <v>0</v>
      </c>
      <c r="CK46" s="214">
        <f t="shared" si="138"/>
        <v>0</v>
      </c>
      <c r="CL46" s="214">
        <f t="shared" si="138"/>
        <v>0</v>
      </c>
      <c r="CM46" s="214">
        <f t="shared" si="138"/>
        <v>0</v>
      </c>
      <c r="CN46" s="214">
        <f t="shared" si="138"/>
        <v>0</v>
      </c>
      <c r="CO46" s="214">
        <f t="shared" si="138"/>
        <v>0</v>
      </c>
      <c r="CP46" s="214">
        <f t="shared" si="138"/>
        <v>0</v>
      </c>
      <c r="CQ46" s="214">
        <f t="shared" si="138"/>
        <v>0</v>
      </c>
      <c r="CR46" s="214">
        <f t="shared" si="138"/>
        <v>0</v>
      </c>
      <c r="CS46" s="214">
        <f t="shared" si="138"/>
        <v>0</v>
      </c>
      <c r="CT46" s="214">
        <f t="shared" si="138"/>
        <v>0</v>
      </c>
      <c r="CU46" s="214">
        <f t="shared" si="138"/>
        <v>0</v>
      </c>
      <c r="CV46" s="214">
        <f t="shared" si="138"/>
        <v>0</v>
      </c>
      <c r="CW46" s="214">
        <f t="shared" si="138"/>
        <v>0</v>
      </c>
      <c r="CX46" s="214">
        <f t="shared" si="138"/>
        <v>0</v>
      </c>
      <c r="CY46" s="214">
        <f t="shared" si="138"/>
        <v>0</v>
      </c>
      <c r="CZ46" s="214">
        <f t="shared" si="138"/>
        <v>0</v>
      </c>
      <c r="DA46" s="214">
        <f t="shared" si="138"/>
        <v>0</v>
      </c>
      <c r="DB46" s="214">
        <f t="shared" si="138"/>
        <v>0</v>
      </c>
      <c r="DC46" s="214">
        <f t="shared" si="138"/>
        <v>0</v>
      </c>
      <c r="DD46" s="214">
        <f t="shared" si="138"/>
        <v>0</v>
      </c>
      <c r="DE46" s="214">
        <f t="shared" si="138"/>
        <v>0</v>
      </c>
      <c r="DF46" s="214">
        <f t="shared" si="138"/>
        <v>0</v>
      </c>
      <c r="DG46" s="214">
        <f t="shared" si="138"/>
        <v>0</v>
      </c>
      <c r="DH46" s="214">
        <f t="shared" si="138"/>
        <v>0</v>
      </c>
      <c r="DI46" s="214">
        <f t="shared" si="138"/>
        <v>0</v>
      </c>
      <c r="DJ46" s="214">
        <f t="shared" si="138"/>
        <v>0</v>
      </c>
      <c r="DK46" s="214">
        <f t="shared" si="138"/>
        <v>0</v>
      </c>
      <c r="DL46" s="214">
        <f t="shared" si="138"/>
        <v>0</v>
      </c>
      <c r="DM46" s="214">
        <f t="shared" si="138"/>
        <v>0</v>
      </c>
      <c r="DN46" s="214">
        <f t="shared" si="138"/>
        <v>0</v>
      </c>
      <c r="DO46" s="214">
        <f t="shared" si="138"/>
        <v>0</v>
      </c>
      <c r="DP46" s="214">
        <f t="shared" si="138"/>
        <v>0</v>
      </c>
      <c r="DQ46" s="214">
        <f t="shared" si="138"/>
        <v>0</v>
      </c>
      <c r="DR46" s="214">
        <f t="shared" si="138"/>
        <v>0</v>
      </c>
      <c r="DS46" s="214">
        <f t="shared" si="138"/>
        <v>0</v>
      </c>
      <c r="DT46" s="214">
        <f t="shared" si="138"/>
        <v>0</v>
      </c>
      <c r="DU46" s="214">
        <f t="shared" si="138"/>
        <v>0</v>
      </c>
      <c r="DV46" s="214">
        <f t="shared" si="138"/>
        <v>0</v>
      </c>
      <c r="DW46" s="214">
        <f t="shared" si="138"/>
        <v>0</v>
      </c>
      <c r="DX46" s="214">
        <f t="shared" si="138"/>
        <v>0</v>
      </c>
      <c r="DY46" s="214">
        <f t="shared" si="138"/>
        <v>0</v>
      </c>
    </row>
    <row r="47" spans="3:129">
      <c r="C47" s="146" t="s">
        <v>329</v>
      </c>
      <c r="D47" s="8" t="s">
        <v>237</v>
      </c>
      <c r="I47" s="199">
        <f t="shared" si="136"/>
        <v>1704.677298286382</v>
      </c>
      <c r="J47" s="215">
        <f>SUM(J43:J46)</f>
        <v>0</v>
      </c>
      <c r="K47" s="215">
        <f t="shared" ref="K47:BV47" si="141">SUM(K43:K46)</f>
        <v>0</v>
      </c>
      <c r="L47" s="215">
        <f t="shared" si="141"/>
        <v>0</v>
      </c>
      <c r="M47" s="215">
        <f t="shared" si="141"/>
        <v>0</v>
      </c>
      <c r="N47" s="215">
        <f t="shared" si="141"/>
        <v>0</v>
      </c>
      <c r="O47" s="215">
        <f t="shared" si="141"/>
        <v>0</v>
      </c>
      <c r="P47" s="215">
        <f t="shared" si="141"/>
        <v>22.528469522852053</v>
      </c>
      <c r="Q47" s="215">
        <f t="shared" si="141"/>
        <v>22.554214891719024</v>
      </c>
      <c r="R47" s="215">
        <f t="shared" si="141"/>
        <v>22.582753013331018</v>
      </c>
      <c r="S47" s="215">
        <f t="shared" si="141"/>
        <v>22.610404931085913</v>
      </c>
      <c r="T47" s="215">
        <f t="shared" si="141"/>
        <v>22.639014150636125</v>
      </c>
      <c r="U47" s="215">
        <f t="shared" si="141"/>
        <v>22.666734958501127</v>
      </c>
      <c r="V47" s="215">
        <f t="shared" si="141"/>
        <v>22.695415453118127</v>
      </c>
      <c r="W47" s="215">
        <f t="shared" si="141"/>
        <v>22.724132237512762</v>
      </c>
      <c r="X47" s="215">
        <f t="shared" si="141"/>
        <v>22.751957269975019</v>
      </c>
      <c r="Y47" s="215">
        <f t="shared" si="141"/>
        <v>22.780745597416193</v>
      </c>
      <c r="Z47" s="215">
        <f t="shared" si="141"/>
        <v>22.808639951274781</v>
      </c>
      <c r="AA47" s="215">
        <f t="shared" si="141"/>
        <v>22.837499999999984</v>
      </c>
      <c r="AB47" s="215">
        <f t="shared" si="141"/>
        <v>22.871174625701961</v>
      </c>
      <c r="AC47" s="215">
        <f t="shared" si="141"/>
        <v>22.902721645879584</v>
      </c>
      <c r="AD47" s="215">
        <f t="shared" si="141"/>
        <v>22.936492442988794</v>
      </c>
      <c r="AE47" s="215">
        <f t="shared" si="141"/>
        <v>22.969221271336039</v>
      </c>
      <c r="AF47" s="215">
        <f t="shared" si="141"/>
        <v>23.003090124274326</v>
      </c>
      <c r="AG47" s="215">
        <f t="shared" si="141"/>
        <v>23.035913983022773</v>
      </c>
      <c r="AH47" s="215">
        <f t="shared" si="141"/>
        <v>23.069881176501973</v>
      </c>
      <c r="AI47" s="215">
        <f t="shared" si="141"/>
        <v>23.103898455696619</v>
      </c>
      <c r="AJ47" s="215">
        <f t="shared" si="141"/>
        <v>23.136866161137547</v>
      </c>
      <c r="AK47" s="215">
        <f t="shared" si="141"/>
        <v>23.17098221183894</v>
      </c>
      <c r="AL47" s="215">
        <f t="shared" si="141"/>
        <v>23.204045641277126</v>
      </c>
      <c r="AM47" s="215">
        <f t="shared" si="141"/>
        <v>23.238260750275121</v>
      </c>
      <c r="AN47" s="215">
        <f t="shared" si="141"/>
        <v>23.272526310547935</v>
      </c>
      <c r="AO47" s="215">
        <f t="shared" si="141"/>
        <v>23.3035192746825</v>
      </c>
      <c r="AP47" s="215">
        <f t="shared" si="141"/>
        <v>23.337881060741118</v>
      </c>
      <c r="AQ47" s="215">
        <f t="shared" si="141"/>
        <v>23.371182643584437</v>
      </c>
      <c r="AR47" s="215">
        <f t="shared" si="141"/>
        <v>23.405644201449142</v>
      </c>
      <c r="AS47" s="215">
        <f t="shared" si="141"/>
        <v>23.439042477725689</v>
      </c>
      <c r="AT47" s="215">
        <f t="shared" si="141"/>
        <v>23.473604097090774</v>
      </c>
      <c r="AU47" s="215">
        <f t="shared" si="141"/>
        <v>23.508216678671328</v>
      </c>
      <c r="AV47" s="215">
        <f t="shared" si="141"/>
        <v>23.541761318957477</v>
      </c>
      <c r="AW47" s="215">
        <f t="shared" si="141"/>
        <v>23.57647440054614</v>
      </c>
      <c r="AX47" s="215">
        <f t="shared" si="141"/>
        <v>23.610116439999494</v>
      </c>
      <c r="AY47" s="215">
        <f t="shared" si="141"/>
        <v>23.644930313404949</v>
      </c>
      <c r="AZ47" s="215">
        <f t="shared" si="141"/>
        <v>23.679795520982537</v>
      </c>
      <c r="BA47" s="215">
        <f t="shared" si="141"/>
        <v>23.711330861989456</v>
      </c>
      <c r="BB47" s="215">
        <f t="shared" si="141"/>
        <v>23.746293979304106</v>
      </c>
      <c r="BC47" s="215">
        <f t="shared" si="141"/>
        <v>23.780178339847183</v>
      </c>
      <c r="BD47" s="215">
        <f t="shared" si="141"/>
        <v>23.815242974974524</v>
      </c>
      <c r="BE47" s="215">
        <f t="shared" si="141"/>
        <v>23.849225721085908</v>
      </c>
      <c r="BF47" s="215">
        <f t="shared" si="141"/>
        <v>23.88439216878988</v>
      </c>
      <c r="BG47" s="215">
        <f t="shared" si="141"/>
        <v>23.919610470548097</v>
      </c>
      <c r="BH47" s="215">
        <f t="shared" si="141"/>
        <v>23.95374214203925</v>
      </c>
      <c r="BI47" s="215">
        <f t="shared" si="141"/>
        <v>23.989062702555721</v>
      </c>
      <c r="BJ47" s="215">
        <f t="shared" si="141"/>
        <v>24.023293477699507</v>
      </c>
      <c r="BK47" s="215">
        <f t="shared" si="141"/>
        <v>24.058716593889557</v>
      </c>
      <c r="BL47" s="215">
        <f t="shared" si="141"/>
        <v>24.094191942599757</v>
      </c>
      <c r="BM47" s="215">
        <f t="shared" si="141"/>
        <v>24.126279152074293</v>
      </c>
      <c r="BN47" s="215">
        <f t="shared" si="141"/>
        <v>24.161854123941943</v>
      </c>
      <c r="BO47" s="215">
        <f t="shared" si="141"/>
        <v>24.196331460794525</v>
      </c>
      <c r="BP47" s="215">
        <f t="shared" si="141"/>
        <v>24.232009727036591</v>
      </c>
      <c r="BQ47" s="215">
        <f t="shared" si="141"/>
        <v>24.266587171204925</v>
      </c>
      <c r="BR47" s="215">
        <f t="shared" si="141"/>
        <v>24.302369031743723</v>
      </c>
      <c r="BS47" s="215">
        <f t="shared" si="141"/>
        <v>24.338203653782706</v>
      </c>
      <c r="BT47" s="215">
        <f t="shared" si="141"/>
        <v>24.372932629524961</v>
      </c>
      <c r="BU47" s="215">
        <f t="shared" si="141"/>
        <v>24.408871299850468</v>
      </c>
      <c r="BV47" s="215">
        <f t="shared" si="141"/>
        <v>24.443701113559275</v>
      </c>
      <c r="BW47" s="215">
        <f t="shared" ref="BW47:DY47" si="142">SUM(BW43:BW46)</f>
        <v>24.479744134282647</v>
      </c>
      <c r="BX47" s="215">
        <f t="shared" si="142"/>
        <v>24.515840301595276</v>
      </c>
      <c r="BY47" s="215">
        <f t="shared" si="142"/>
        <v>24.549655867316012</v>
      </c>
      <c r="BZ47" s="215">
        <f t="shared" si="142"/>
        <v>24.5858551217197</v>
      </c>
      <c r="CA47" s="215">
        <f t="shared" si="142"/>
        <v>24.620937479410138</v>
      </c>
      <c r="CB47" s="215">
        <f t="shared" si="142"/>
        <v>24.657241840835464</v>
      </c>
      <c r="CC47" s="215">
        <f t="shared" si="142"/>
        <v>24.692426062561218</v>
      </c>
      <c r="CD47" s="215">
        <f t="shared" si="142"/>
        <v>24.728835836193639</v>
      </c>
      <c r="CE47" s="215">
        <f t="shared" si="142"/>
        <v>24.765299297204237</v>
      </c>
      <c r="CF47" s="215">
        <f t="shared" si="142"/>
        <v>24.800637709635041</v>
      </c>
      <c r="CG47" s="215">
        <f t="shared" si="142"/>
        <v>24.837207044809304</v>
      </c>
      <c r="CH47" s="215">
        <f t="shared" si="142"/>
        <v>24.872648064747949</v>
      </c>
      <c r="CI47" s="215">
        <f t="shared" si="142"/>
        <v>24.909323581498789</v>
      </c>
      <c r="CJ47" s="215">
        <f t="shared" si="142"/>
        <v>0</v>
      </c>
      <c r="CK47" s="215">
        <f t="shared" si="142"/>
        <v>0</v>
      </c>
      <c r="CL47" s="215">
        <f t="shared" si="142"/>
        <v>0</v>
      </c>
      <c r="CM47" s="215">
        <f t="shared" si="142"/>
        <v>0</v>
      </c>
      <c r="CN47" s="215">
        <f t="shared" si="142"/>
        <v>0</v>
      </c>
      <c r="CO47" s="215">
        <f t="shared" si="142"/>
        <v>0</v>
      </c>
      <c r="CP47" s="215">
        <f t="shared" si="142"/>
        <v>0</v>
      </c>
      <c r="CQ47" s="215">
        <f t="shared" si="142"/>
        <v>0</v>
      </c>
      <c r="CR47" s="215">
        <f t="shared" si="142"/>
        <v>0</v>
      </c>
      <c r="CS47" s="215">
        <f t="shared" si="142"/>
        <v>0</v>
      </c>
      <c r="CT47" s="215">
        <f t="shared" si="142"/>
        <v>0</v>
      </c>
      <c r="CU47" s="215">
        <f t="shared" si="142"/>
        <v>0</v>
      </c>
      <c r="CV47" s="215">
        <f t="shared" si="142"/>
        <v>0</v>
      </c>
      <c r="CW47" s="215">
        <f t="shared" si="142"/>
        <v>0</v>
      </c>
      <c r="CX47" s="215">
        <f t="shared" si="142"/>
        <v>0</v>
      </c>
      <c r="CY47" s="215">
        <f t="shared" si="142"/>
        <v>0</v>
      </c>
      <c r="CZ47" s="215">
        <f t="shared" si="142"/>
        <v>0</v>
      </c>
      <c r="DA47" s="215">
        <f t="shared" si="142"/>
        <v>0</v>
      </c>
      <c r="DB47" s="215">
        <f t="shared" si="142"/>
        <v>0</v>
      </c>
      <c r="DC47" s="215">
        <f t="shared" si="142"/>
        <v>0</v>
      </c>
      <c r="DD47" s="215">
        <f t="shared" si="142"/>
        <v>0</v>
      </c>
      <c r="DE47" s="215">
        <f t="shared" si="142"/>
        <v>0</v>
      </c>
      <c r="DF47" s="215">
        <f t="shared" si="142"/>
        <v>0</v>
      </c>
      <c r="DG47" s="215">
        <f t="shared" si="142"/>
        <v>0</v>
      </c>
      <c r="DH47" s="215">
        <f t="shared" si="142"/>
        <v>0</v>
      </c>
      <c r="DI47" s="215">
        <f t="shared" si="142"/>
        <v>0</v>
      </c>
      <c r="DJ47" s="215">
        <f t="shared" si="142"/>
        <v>0</v>
      </c>
      <c r="DK47" s="215">
        <f t="shared" si="142"/>
        <v>0</v>
      </c>
      <c r="DL47" s="215">
        <f t="shared" si="142"/>
        <v>0</v>
      </c>
      <c r="DM47" s="215">
        <f t="shared" si="142"/>
        <v>0</v>
      </c>
      <c r="DN47" s="215">
        <f t="shared" si="142"/>
        <v>0</v>
      </c>
      <c r="DO47" s="215">
        <f t="shared" si="142"/>
        <v>0</v>
      </c>
      <c r="DP47" s="215">
        <f t="shared" si="142"/>
        <v>0</v>
      </c>
      <c r="DQ47" s="215">
        <f t="shared" si="142"/>
        <v>0</v>
      </c>
      <c r="DR47" s="215">
        <f t="shared" si="142"/>
        <v>0</v>
      </c>
      <c r="DS47" s="215">
        <f t="shared" si="142"/>
        <v>0</v>
      </c>
      <c r="DT47" s="215">
        <f t="shared" si="142"/>
        <v>0</v>
      </c>
      <c r="DU47" s="215">
        <f t="shared" si="142"/>
        <v>0</v>
      </c>
      <c r="DV47" s="215">
        <f t="shared" si="142"/>
        <v>0</v>
      </c>
      <c r="DW47" s="215">
        <f t="shared" si="142"/>
        <v>0</v>
      </c>
      <c r="DX47" s="215">
        <f t="shared" si="142"/>
        <v>0</v>
      </c>
      <c r="DY47" s="215">
        <f t="shared" si="142"/>
        <v>0</v>
      </c>
    </row>
    <row r="49" spans="3:129" ht="20.25">
      <c r="C49" s="2" t="s">
        <v>305</v>
      </c>
    </row>
    <row r="50" spans="3:129">
      <c r="C50" s="146" t="s">
        <v>314</v>
      </c>
      <c r="D50" s="8" t="s">
        <v>312</v>
      </c>
      <c r="I50" s="199">
        <f>SUM(J50:DY50)</f>
        <v>205613.09999999998</v>
      </c>
      <c r="J50" s="208">
        <f>J23</f>
        <v>0</v>
      </c>
      <c r="K50" s="208">
        <f t="shared" ref="K50:BV50" si="143">K23</f>
        <v>0</v>
      </c>
      <c r="L50" s="208">
        <f t="shared" si="143"/>
        <v>0</v>
      </c>
      <c r="M50" s="208">
        <f t="shared" si="143"/>
        <v>0</v>
      </c>
      <c r="N50" s="208">
        <f t="shared" si="143"/>
        <v>0</v>
      </c>
      <c r="O50" s="208">
        <f t="shared" si="143"/>
        <v>0</v>
      </c>
      <c r="P50" s="208">
        <f t="shared" si="143"/>
        <v>2887.5</v>
      </c>
      <c r="Q50" s="208">
        <f t="shared" si="143"/>
        <v>2887.5</v>
      </c>
      <c r="R50" s="208">
        <f t="shared" si="143"/>
        <v>2743.125</v>
      </c>
      <c r="S50" s="208">
        <f t="shared" si="143"/>
        <v>2310</v>
      </c>
      <c r="T50" s="208">
        <f t="shared" si="143"/>
        <v>2165.625</v>
      </c>
      <c r="U50" s="208">
        <f t="shared" si="143"/>
        <v>2021.25</v>
      </c>
      <c r="V50" s="208">
        <f t="shared" si="143"/>
        <v>2021.25</v>
      </c>
      <c r="W50" s="208">
        <f t="shared" si="143"/>
        <v>2165.625</v>
      </c>
      <c r="X50" s="208">
        <f t="shared" si="143"/>
        <v>2310</v>
      </c>
      <c r="Y50" s="208">
        <f t="shared" si="143"/>
        <v>2598.75</v>
      </c>
      <c r="Z50" s="208">
        <f t="shared" si="143"/>
        <v>2887.5</v>
      </c>
      <c r="AA50" s="208">
        <f t="shared" si="143"/>
        <v>2887.5</v>
      </c>
      <c r="AB50" s="208">
        <f t="shared" si="143"/>
        <v>3080</v>
      </c>
      <c r="AC50" s="208">
        <f t="shared" si="143"/>
        <v>3080</v>
      </c>
      <c r="AD50" s="208">
        <f t="shared" si="143"/>
        <v>2926</v>
      </c>
      <c r="AE50" s="208">
        <f t="shared" si="143"/>
        <v>2464</v>
      </c>
      <c r="AF50" s="208">
        <f t="shared" si="143"/>
        <v>2310</v>
      </c>
      <c r="AG50" s="208">
        <f t="shared" si="143"/>
        <v>2156</v>
      </c>
      <c r="AH50" s="208">
        <f t="shared" si="143"/>
        <v>2156</v>
      </c>
      <c r="AI50" s="208">
        <f t="shared" si="143"/>
        <v>2310</v>
      </c>
      <c r="AJ50" s="208">
        <f t="shared" si="143"/>
        <v>2464</v>
      </c>
      <c r="AK50" s="208">
        <f t="shared" si="143"/>
        <v>2772</v>
      </c>
      <c r="AL50" s="208">
        <f t="shared" si="143"/>
        <v>3080</v>
      </c>
      <c r="AM50" s="208">
        <f t="shared" si="143"/>
        <v>3080</v>
      </c>
      <c r="AN50" s="208">
        <f t="shared" si="143"/>
        <v>3272.5</v>
      </c>
      <c r="AO50" s="208">
        <f t="shared" si="143"/>
        <v>3272.5</v>
      </c>
      <c r="AP50" s="208">
        <f t="shared" si="143"/>
        <v>3108.875</v>
      </c>
      <c r="AQ50" s="208">
        <f t="shared" si="143"/>
        <v>2618</v>
      </c>
      <c r="AR50" s="208">
        <f t="shared" si="143"/>
        <v>2454.375</v>
      </c>
      <c r="AS50" s="208">
        <f t="shared" si="143"/>
        <v>2290.75</v>
      </c>
      <c r="AT50" s="208">
        <f t="shared" si="143"/>
        <v>2290.75</v>
      </c>
      <c r="AU50" s="208">
        <f t="shared" si="143"/>
        <v>2454.375</v>
      </c>
      <c r="AV50" s="208">
        <f t="shared" si="143"/>
        <v>2618</v>
      </c>
      <c r="AW50" s="208">
        <f t="shared" si="143"/>
        <v>2945.25</v>
      </c>
      <c r="AX50" s="208">
        <f t="shared" si="143"/>
        <v>3272.5</v>
      </c>
      <c r="AY50" s="208">
        <f t="shared" si="143"/>
        <v>3272.5</v>
      </c>
      <c r="AZ50" s="208">
        <f t="shared" si="143"/>
        <v>3542</v>
      </c>
      <c r="BA50" s="208">
        <f t="shared" si="143"/>
        <v>3542</v>
      </c>
      <c r="BB50" s="208">
        <f t="shared" si="143"/>
        <v>3364.9</v>
      </c>
      <c r="BC50" s="208">
        <f t="shared" si="143"/>
        <v>2833.6</v>
      </c>
      <c r="BD50" s="208">
        <f t="shared" si="143"/>
        <v>2656.5</v>
      </c>
      <c r="BE50" s="208">
        <f t="shared" si="143"/>
        <v>2479.4</v>
      </c>
      <c r="BF50" s="208">
        <f t="shared" si="143"/>
        <v>2479.4</v>
      </c>
      <c r="BG50" s="208">
        <f t="shared" si="143"/>
        <v>2656.5</v>
      </c>
      <c r="BH50" s="208">
        <f t="shared" si="143"/>
        <v>2833.6</v>
      </c>
      <c r="BI50" s="208">
        <f t="shared" si="143"/>
        <v>3187.8</v>
      </c>
      <c r="BJ50" s="208">
        <f t="shared" si="143"/>
        <v>3542</v>
      </c>
      <c r="BK50" s="208">
        <f t="shared" si="143"/>
        <v>3542</v>
      </c>
      <c r="BL50" s="208">
        <f t="shared" si="143"/>
        <v>3542</v>
      </c>
      <c r="BM50" s="208">
        <f t="shared" si="143"/>
        <v>3542</v>
      </c>
      <c r="BN50" s="208">
        <f t="shared" si="143"/>
        <v>3364.9</v>
      </c>
      <c r="BO50" s="208">
        <f t="shared" si="143"/>
        <v>2833.6</v>
      </c>
      <c r="BP50" s="208">
        <f t="shared" si="143"/>
        <v>2656.5</v>
      </c>
      <c r="BQ50" s="208">
        <f t="shared" si="143"/>
        <v>2479.4</v>
      </c>
      <c r="BR50" s="208">
        <f t="shared" si="143"/>
        <v>2479.4</v>
      </c>
      <c r="BS50" s="208">
        <f t="shared" si="143"/>
        <v>2656.5</v>
      </c>
      <c r="BT50" s="208">
        <f t="shared" si="143"/>
        <v>2833.6</v>
      </c>
      <c r="BU50" s="208">
        <f t="shared" si="143"/>
        <v>3187.8</v>
      </c>
      <c r="BV50" s="208">
        <f t="shared" si="143"/>
        <v>3542</v>
      </c>
      <c r="BW50" s="208">
        <f t="shared" ref="BW50:DY50" si="144">BW23</f>
        <v>3542</v>
      </c>
      <c r="BX50" s="208">
        <f t="shared" si="144"/>
        <v>3542</v>
      </c>
      <c r="BY50" s="208">
        <f t="shared" si="144"/>
        <v>3542</v>
      </c>
      <c r="BZ50" s="208">
        <f t="shared" si="144"/>
        <v>3364.9</v>
      </c>
      <c r="CA50" s="208">
        <f t="shared" si="144"/>
        <v>2833.6</v>
      </c>
      <c r="CB50" s="208">
        <f t="shared" si="144"/>
        <v>2656.5</v>
      </c>
      <c r="CC50" s="208">
        <f t="shared" si="144"/>
        <v>2479.4</v>
      </c>
      <c r="CD50" s="208">
        <f t="shared" si="144"/>
        <v>2479.4</v>
      </c>
      <c r="CE50" s="208">
        <f t="shared" si="144"/>
        <v>2656.5</v>
      </c>
      <c r="CF50" s="208">
        <f t="shared" si="144"/>
        <v>2833.6</v>
      </c>
      <c r="CG50" s="208">
        <f t="shared" si="144"/>
        <v>3187.8</v>
      </c>
      <c r="CH50" s="208">
        <f t="shared" si="144"/>
        <v>3542</v>
      </c>
      <c r="CI50" s="208">
        <f t="shared" si="144"/>
        <v>3542</v>
      </c>
      <c r="CJ50" s="208">
        <f t="shared" si="144"/>
        <v>0</v>
      </c>
      <c r="CK50" s="208">
        <f t="shared" si="144"/>
        <v>0</v>
      </c>
      <c r="CL50" s="208">
        <f t="shared" si="144"/>
        <v>0</v>
      </c>
      <c r="CM50" s="208">
        <f t="shared" si="144"/>
        <v>0</v>
      </c>
      <c r="CN50" s="208">
        <f t="shared" si="144"/>
        <v>0</v>
      </c>
      <c r="CO50" s="208">
        <f t="shared" si="144"/>
        <v>0</v>
      </c>
      <c r="CP50" s="208">
        <f t="shared" si="144"/>
        <v>0</v>
      </c>
      <c r="CQ50" s="208">
        <f t="shared" si="144"/>
        <v>0</v>
      </c>
      <c r="CR50" s="208">
        <f t="shared" si="144"/>
        <v>0</v>
      </c>
      <c r="CS50" s="208">
        <f t="shared" si="144"/>
        <v>0</v>
      </c>
      <c r="CT50" s="208">
        <f t="shared" si="144"/>
        <v>0</v>
      </c>
      <c r="CU50" s="208">
        <f t="shared" si="144"/>
        <v>0</v>
      </c>
      <c r="CV50" s="208">
        <f t="shared" si="144"/>
        <v>0</v>
      </c>
      <c r="CW50" s="208">
        <f t="shared" si="144"/>
        <v>0</v>
      </c>
      <c r="CX50" s="208">
        <f t="shared" si="144"/>
        <v>0</v>
      </c>
      <c r="CY50" s="208">
        <f t="shared" si="144"/>
        <v>0</v>
      </c>
      <c r="CZ50" s="208">
        <f t="shared" si="144"/>
        <v>0</v>
      </c>
      <c r="DA50" s="208">
        <f t="shared" si="144"/>
        <v>0</v>
      </c>
      <c r="DB50" s="208">
        <f t="shared" si="144"/>
        <v>0</v>
      </c>
      <c r="DC50" s="208">
        <f t="shared" si="144"/>
        <v>0</v>
      </c>
      <c r="DD50" s="208">
        <f t="shared" si="144"/>
        <v>0</v>
      </c>
      <c r="DE50" s="208">
        <f t="shared" si="144"/>
        <v>0</v>
      </c>
      <c r="DF50" s="208">
        <f t="shared" si="144"/>
        <v>0</v>
      </c>
      <c r="DG50" s="208">
        <f t="shared" si="144"/>
        <v>0</v>
      </c>
      <c r="DH50" s="208">
        <f t="shared" si="144"/>
        <v>0</v>
      </c>
      <c r="DI50" s="208">
        <f t="shared" si="144"/>
        <v>0</v>
      </c>
      <c r="DJ50" s="208">
        <f t="shared" si="144"/>
        <v>0</v>
      </c>
      <c r="DK50" s="208">
        <f t="shared" si="144"/>
        <v>0</v>
      </c>
      <c r="DL50" s="208">
        <f t="shared" si="144"/>
        <v>0</v>
      </c>
      <c r="DM50" s="208">
        <f t="shared" si="144"/>
        <v>0</v>
      </c>
      <c r="DN50" s="208">
        <f t="shared" si="144"/>
        <v>0</v>
      </c>
      <c r="DO50" s="208">
        <f t="shared" si="144"/>
        <v>0</v>
      </c>
      <c r="DP50" s="208">
        <f t="shared" si="144"/>
        <v>0</v>
      </c>
      <c r="DQ50" s="208">
        <f t="shared" si="144"/>
        <v>0</v>
      </c>
      <c r="DR50" s="208">
        <f t="shared" si="144"/>
        <v>0</v>
      </c>
      <c r="DS50" s="208">
        <f t="shared" si="144"/>
        <v>0</v>
      </c>
      <c r="DT50" s="208">
        <f t="shared" si="144"/>
        <v>0</v>
      </c>
      <c r="DU50" s="208">
        <f t="shared" si="144"/>
        <v>0</v>
      </c>
      <c r="DV50" s="208">
        <f t="shared" si="144"/>
        <v>0</v>
      </c>
      <c r="DW50" s="208">
        <f t="shared" si="144"/>
        <v>0</v>
      </c>
      <c r="DX50" s="208">
        <f t="shared" si="144"/>
        <v>0</v>
      </c>
      <c r="DY50" s="208">
        <f t="shared" si="144"/>
        <v>0</v>
      </c>
    </row>
    <row r="52" spans="3:129" ht="15">
      <c r="C52" s="3" t="s">
        <v>319</v>
      </c>
      <c r="E52" s="11" t="s">
        <v>298</v>
      </c>
    </row>
    <row r="53" spans="3:129">
      <c r="C53" s="209" t="str">
        <f>Inputs!C92</f>
        <v>Holzchips</v>
      </c>
      <c r="D53" s="8" t="s">
        <v>237</v>
      </c>
      <c r="E53" s="184">
        <f>Inputs!F92</f>
        <v>28</v>
      </c>
      <c r="I53" s="199">
        <f t="shared" ref="I53:I57" si="145">SUM(J53:DY53)</f>
        <v>5757.1668000000018</v>
      </c>
      <c r="J53" s="214">
        <f t="shared" ref="J53:S56" si="146">J$50*$E53/Tausend</f>
        <v>0</v>
      </c>
      <c r="K53" s="214">
        <f t="shared" si="146"/>
        <v>0</v>
      </c>
      <c r="L53" s="214">
        <f t="shared" si="146"/>
        <v>0</v>
      </c>
      <c r="M53" s="214">
        <f t="shared" si="146"/>
        <v>0</v>
      </c>
      <c r="N53" s="214">
        <f t="shared" si="146"/>
        <v>0</v>
      </c>
      <c r="O53" s="214">
        <f t="shared" si="146"/>
        <v>0</v>
      </c>
      <c r="P53" s="214">
        <f t="shared" si="146"/>
        <v>80.849999999999994</v>
      </c>
      <c r="Q53" s="214">
        <f t="shared" si="146"/>
        <v>80.849999999999994</v>
      </c>
      <c r="R53" s="214">
        <f t="shared" si="146"/>
        <v>76.807500000000005</v>
      </c>
      <c r="S53" s="214">
        <f t="shared" si="146"/>
        <v>64.680000000000007</v>
      </c>
      <c r="T53" s="214">
        <f t="shared" ref="T53:AC56" si="147">T$50*$E53/Tausend</f>
        <v>60.637500000000003</v>
      </c>
      <c r="U53" s="214">
        <f t="shared" si="147"/>
        <v>56.594999999999999</v>
      </c>
      <c r="V53" s="214">
        <f t="shared" si="147"/>
        <v>56.594999999999999</v>
      </c>
      <c r="W53" s="214">
        <f t="shared" si="147"/>
        <v>60.637500000000003</v>
      </c>
      <c r="X53" s="214">
        <f t="shared" si="147"/>
        <v>64.680000000000007</v>
      </c>
      <c r="Y53" s="214">
        <f t="shared" si="147"/>
        <v>72.765000000000001</v>
      </c>
      <c r="Z53" s="214">
        <f t="shared" si="147"/>
        <v>80.849999999999994</v>
      </c>
      <c r="AA53" s="214">
        <f t="shared" si="147"/>
        <v>80.849999999999994</v>
      </c>
      <c r="AB53" s="214">
        <f t="shared" si="147"/>
        <v>86.24</v>
      </c>
      <c r="AC53" s="214">
        <f t="shared" si="147"/>
        <v>86.24</v>
      </c>
      <c r="AD53" s="214">
        <f t="shared" ref="AD53:AM56" si="148">AD$50*$E53/Tausend</f>
        <v>81.927999999999997</v>
      </c>
      <c r="AE53" s="214">
        <f t="shared" si="148"/>
        <v>68.992000000000004</v>
      </c>
      <c r="AF53" s="214">
        <f t="shared" si="148"/>
        <v>64.680000000000007</v>
      </c>
      <c r="AG53" s="214">
        <f t="shared" si="148"/>
        <v>60.368000000000002</v>
      </c>
      <c r="AH53" s="214">
        <f t="shared" si="148"/>
        <v>60.368000000000002</v>
      </c>
      <c r="AI53" s="214">
        <f t="shared" si="148"/>
        <v>64.680000000000007</v>
      </c>
      <c r="AJ53" s="214">
        <f t="shared" si="148"/>
        <v>68.992000000000004</v>
      </c>
      <c r="AK53" s="214">
        <f t="shared" si="148"/>
        <v>77.616</v>
      </c>
      <c r="AL53" s="214">
        <f t="shared" si="148"/>
        <v>86.24</v>
      </c>
      <c r="AM53" s="214">
        <f t="shared" si="148"/>
        <v>86.24</v>
      </c>
      <c r="AN53" s="214">
        <f t="shared" ref="AN53:AW56" si="149">AN$50*$E53/Tausend</f>
        <v>91.63</v>
      </c>
      <c r="AO53" s="214">
        <f t="shared" si="149"/>
        <v>91.63</v>
      </c>
      <c r="AP53" s="214">
        <f t="shared" si="149"/>
        <v>87.048500000000004</v>
      </c>
      <c r="AQ53" s="214">
        <f t="shared" si="149"/>
        <v>73.304000000000002</v>
      </c>
      <c r="AR53" s="214">
        <f t="shared" si="149"/>
        <v>68.722499999999997</v>
      </c>
      <c r="AS53" s="214">
        <f t="shared" si="149"/>
        <v>64.141000000000005</v>
      </c>
      <c r="AT53" s="214">
        <f t="shared" si="149"/>
        <v>64.141000000000005</v>
      </c>
      <c r="AU53" s="214">
        <f t="shared" si="149"/>
        <v>68.722499999999997</v>
      </c>
      <c r="AV53" s="214">
        <f t="shared" si="149"/>
        <v>73.304000000000002</v>
      </c>
      <c r="AW53" s="214">
        <f t="shared" si="149"/>
        <v>82.466999999999999</v>
      </c>
      <c r="AX53" s="214">
        <f t="shared" ref="AX53:BG56" si="150">AX$50*$E53/Tausend</f>
        <v>91.63</v>
      </c>
      <c r="AY53" s="214">
        <f t="shared" si="150"/>
        <v>91.63</v>
      </c>
      <c r="AZ53" s="214">
        <f t="shared" si="150"/>
        <v>99.176000000000002</v>
      </c>
      <c r="BA53" s="214">
        <f t="shared" si="150"/>
        <v>99.176000000000002</v>
      </c>
      <c r="BB53" s="214">
        <f t="shared" si="150"/>
        <v>94.217199999999991</v>
      </c>
      <c r="BC53" s="214">
        <f t="shared" si="150"/>
        <v>79.340800000000002</v>
      </c>
      <c r="BD53" s="214">
        <f t="shared" si="150"/>
        <v>74.382000000000005</v>
      </c>
      <c r="BE53" s="214">
        <f t="shared" si="150"/>
        <v>69.423199999999994</v>
      </c>
      <c r="BF53" s="214">
        <f t="shared" si="150"/>
        <v>69.423199999999994</v>
      </c>
      <c r="BG53" s="214">
        <f t="shared" si="150"/>
        <v>74.382000000000005</v>
      </c>
      <c r="BH53" s="214">
        <f t="shared" ref="BH53:BQ56" si="151">BH$50*$E53/Tausend</f>
        <v>79.340800000000002</v>
      </c>
      <c r="BI53" s="214">
        <f t="shared" si="151"/>
        <v>89.258400000000009</v>
      </c>
      <c r="BJ53" s="214">
        <f t="shared" si="151"/>
        <v>99.176000000000002</v>
      </c>
      <c r="BK53" s="214">
        <f t="shared" si="151"/>
        <v>99.176000000000002</v>
      </c>
      <c r="BL53" s="214">
        <f t="shared" si="151"/>
        <v>99.176000000000002</v>
      </c>
      <c r="BM53" s="214">
        <f t="shared" si="151"/>
        <v>99.176000000000002</v>
      </c>
      <c r="BN53" s="214">
        <f t="shared" si="151"/>
        <v>94.217199999999991</v>
      </c>
      <c r="BO53" s="214">
        <f t="shared" si="151"/>
        <v>79.340800000000002</v>
      </c>
      <c r="BP53" s="214">
        <f t="shared" si="151"/>
        <v>74.382000000000005</v>
      </c>
      <c r="BQ53" s="214">
        <f t="shared" si="151"/>
        <v>69.423199999999994</v>
      </c>
      <c r="BR53" s="214">
        <f t="shared" ref="BR53:CA56" si="152">BR$50*$E53/Tausend</f>
        <v>69.423199999999994</v>
      </c>
      <c r="BS53" s="214">
        <f t="shared" si="152"/>
        <v>74.382000000000005</v>
      </c>
      <c r="BT53" s="214">
        <f t="shared" si="152"/>
        <v>79.340800000000002</v>
      </c>
      <c r="BU53" s="214">
        <f t="shared" si="152"/>
        <v>89.258400000000009</v>
      </c>
      <c r="BV53" s="214">
        <f t="shared" si="152"/>
        <v>99.176000000000002</v>
      </c>
      <c r="BW53" s="214">
        <f t="shared" si="152"/>
        <v>99.176000000000002</v>
      </c>
      <c r="BX53" s="214">
        <f t="shared" si="152"/>
        <v>99.176000000000002</v>
      </c>
      <c r="BY53" s="214">
        <f t="shared" si="152"/>
        <v>99.176000000000002</v>
      </c>
      <c r="BZ53" s="214">
        <f t="shared" si="152"/>
        <v>94.217199999999991</v>
      </c>
      <c r="CA53" s="214">
        <f t="shared" si="152"/>
        <v>79.340800000000002</v>
      </c>
      <c r="CB53" s="214">
        <f t="shared" ref="CB53:CK56" si="153">CB$50*$E53/Tausend</f>
        <v>74.382000000000005</v>
      </c>
      <c r="CC53" s="214">
        <f t="shared" si="153"/>
        <v>69.423199999999994</v>
      </c>
      <c r="CD53" s="214">
        <f t="shared" si="153"/>
        <v>69.423199999999994</v>
      </c>
      <c r="CE53" s="214">
        <f t="shared" si="153"/>
        <v>74.382000000000005</v>
      </c>
      <c r="CF53" s="214">
        <f t="shared" si="153"/>
        <v>79.340800000000002</v>
      </c>
      <c r="CG53" s="214">
        <f t="shared" si="153"/>
        <v>89.258400000000009</v>
      </c>
      <c r="CH53" s="214">
        <f t="shared" si="153"/>
        <v>99.176000000000002</v>
      </c>
      <c r="CI53" s="214">
        <f t="shared" si="153"/>
        <v>99.176000000000002</v>
      </c>
      <c r="CJ53" s="214">
        <f t="shared" si="153"/>
        <v>0</v>
      </c>
      <c r="CK53" s="214">
        <f t="shared" si="153"/>
        <v>0</v>
      </c>
      <c r="CL53" s="214">
        <f t="shared" ref="CL53:CU56" si="154">CL$50*$E53/Tausend</f>
        <v>0</v>
      </c>
      <c r="CM53" s="214">
        <f t="shared" si="154"/>
        <v>0</v>
      </c>
      <c r="CN53" s="214">
        <f t="shared" si="154"/>
        <v>0</v>
      </c>
      <c r="CO53" s="214">
        <f t="shared" si="154"/>
        <v>0</v>
      </c>
      <c r="CP53" s="214">
        <f t="shared" si="154"/>
        <v>0</v>
      </c>
      <c r="CQ53" s="214">
        <f t="shared" si="154"/>
        <v>0</v>
      </c>
      <c r="CR53" s="214">
        <f t="shared" si="154"/>
        <v>0</v>
      </c>
      <c r="CS53" s="214">
        <f t="shared" si="154"/>
        <v>0</v>
      </c>
      <c r="CT53" s="214">
        <f t="shared" si="154"/>
        <v>0</v>
      </c>
      <c r="CU53" s="214">
        <f t="shared" si="154"/>
        <v>0</v>
      </c>
      <c r="CV53" s="214">
        <f t="shared" ref="CV53:DE56" si="155">CV$50*$E53/Tausend</f>
        <v>0</v>
      </c>
      <c r="CW53" s="214">
        <f t="shared" si="155"/>
        <v>0</v>
      </c>
      <c r="CX53" s="214">
        <f t="shared" si="155"/>
        <v>0</v>
      </c>
      <c r="CY53" s="214">
        <f t="shared" si="155"/>
        <v>0</v>
      </c>
      <c r="CZ53" s="214">
        <f t="shared" si="155"/>
        <v>0</v>
      </c>
      <c r="DA53" s="214">
        <f t="shared" si="155"/>
        <v>0</v>
      </c>
      <c r="DB53" s="214">
        <f t="shared" si="155"/>
        <v>0</v>
      </c>
      <c r="DC53" s="214">
        <f t="shared" si="155"/>
        <v>0</v>
      </c>
      <c r="DD53" s="214">
        <f t="shared" si="155"/>
        <v>0</v>
      </c>
      <c r="DE53" s="214">
        <f t="shared" si="155"/>
        <v>0</v>
      </c>
      <c r="DF53" s="214">
        <f t="shared" ref="DF53:DO56" si="156">DF$50*$E53/Tausend</f>
        <v>0</v>
      </c>
      <c r="DG53" s="214">
        <f t="shared" si="156"/>
        <v>0</v>
      </c>
      <c r="DH53" s="214">
        <f t="shared" si="156"/>
        <v>0</v>
      </c>
      <c r="DI53" s="214">
        <f t="shared" si="156"/>
        <v>0</v>
      </c>
      <c r="DJ53" s="214">
        <f t="shared" si="156"/>
        <v>0</v>
      </c>
      <c r="DK53" s="214">
        <f t="shared" si="156"/>
        <v>0</v>
      </c>
      <c r="DL53" s="214">
        <f t="shared" si="156"/>
        <v>0</v>
      </c>
      <c r="DM53" s="214">
        <f t="shared" si="156"/>
        <v>0</v>
      </c>
      <c r="DN53" s="214">
        <f t="shared" si="156"/>
        <v>0</v>
      </c>
      <c r="DO53" s="214">
        <f t="shared" si="156"/>
        <v>0</v>
      </c>
      <c r="DP53" s="214">
        <f t="shared" ref="DP53:DY56" si="157">DP$50*$E53/Tausend</f>
        <v>0</v>
      </c>
      <c r="DQ53" s="214">
        <f t="shared" si="157"/>
        <v>0</v>
      </c>
      <c r="DR53" s="214">
        <f t="shared" si="157"/>
        <v>0</v>
      </c>
      <c r="DS53" s="214">
        <f t="shared" si="157"/>
        <v>0</v>
      </c>
      <c r="DT53" s="214">
        <f t="shared" si="157"/>
        <v>0</v>
      </c>
      <c r="DU53" s="214">
        <f t="shared" si="157"/>
        <v>0</v>
      </c>
      <c r="DV53" s="214">
        <f t="shared" si="157"/>
        <v>0</v>
      </c>
      <c r="DW53" s="214">
        <f t="shared" si="157"/>
        <v>0</v>
      </c>
      <c r="DX53" s="214">
        <f t="shared" si="157"/>
        <v>0</v>
      </c>
      <c r="DY53" s="214">
        <f t="shared" si="157"/>
        <v>0</v>
      </c>
    </row>
    <row r="54" spans="3:129">
      <c r="C54" s="209" t="str">
        <f>Inputs!C93</f>
        <v>Transportkosten zum Heizwerk</v>
      </c>
      <c r="D54" s="8" t="s">
        <v>237</v>
      </c>
      <c r="E54" s="184">
        <f>Inputs!F93</f>
        <v>5.2</v>
      </c>
      <c r="I54" s="199">
        <f t="shared" si="145"/>
        <v>1069.1881200000005</v>
      </c>
      <c r="J54" s="214">
        <f t="shared" si="146"/>
        <v>0</v>
      </c>
      <c r="K54" s="214">
        <f t="shared" si="146"/>
        <v>0</v>
      </c>
      <c r="L54" s="214">
        <f t="shared" si="146"/>
        <v>0</v>
      </c>
      <c r="M54" s="214">
        <f t="shared" si="146"/>
        <v>0</v>
      </c>
      <c r="N54" s="214">
        <f t="shared" si="146"/>
        <v>0</v>
      </c>
      <c r="O54" s="214">
        <f t="shared" si="146"/>
        <v>0</v>
      </c>
      <c r="P54" s="214">
        <f t="shared" si="146"/>
        <v>15.015000000000001</v>
      </c>
      <c r="Q54" s="214">
        <f t="shared" si="146"/>
        <v>15.015000000000001</v>
      </c>
      <c r="R54" s="214">
        <f t="shared" si="146"/>
        <v>14.264250000000001</v>
      </c>
      <c r="S54" s="214">
        <f t="shared" si="146"/>
        <v>12.012</v>
      </c>
      <c r="T54" s="214">
        <f t="shared" si="147"/>
        <v>11.26125</v>
      </c>
      <c r="U54" s="214">
        <f t="shared" si="147"/>
        <v>10.5105</v>
      </c>
      <c r="V54" s="214">
        <f t="shared" si="147"/>
        <v>10.5105</v>
      </c>
      <c r="W54" s="214">
        <f t="shared" si="147"/>
        <v>11.26125</v>
      </c>
      <c r="X54" s="214">
        <f t="shared" si="147"/>
        <v>12.012</v>
      </c>
      <c r="Y54" s="214">
        <f t="shared" si="147"/>
        <v>13.513500000000001</v>
      </c>
      <c r="Z54" s="214">
        <f t="shared" si="147"/>
        <v>15.015000000000001</v>
      </c>
      <c r="AA54" s="214">
        <f t="shared" si="147"/>
        <v>15.015000000000001</v>
      </c>
      <c r="AB54" s="214">
        <f t="shared" si="147"/>
        <v>16.015999999999998</v>
      </c>
      <c r="AC54" s="214">
        <f t="shared" si="147"/>
        <v>16.015999999999998</v>
      </c>
      <c r="AD54" s="214">
        <f t="shared" si="148"/>
        <v>15.215200000000001</v>
      </c>
      <c r="AE54" s="214">
        <f t="shared" si="148"/>
        <v>12.812800000000001</v>
      </c>
      <c r="AF54" s="214">
        <f t="shared" si="148"/>
        <v>12.012</v>
      </c>
      <c r="AG54" s="214">
        <f t="shared" si="148"/>
        <v>11.211200000000002</v>
      </c>
      <c r="AH54" s="214">
        <f t="shared" si="148"/>
        <v>11.211200000000002</v>
      </c>
      <c r="AI54" s="214">
        <f t="shared" si="148"/>
        <v>12.012</v>
      </c>
      <c r="AJ54" s="214">
        <f t="shared" si="148"/>
        <v>12.812800000000001</v>
      </c>
      <c r="AK54" s="214">
        <f t="shared" si="148"/>
        <v>14.414399999999999</v>
      </c>
      <c r="AL54" s="214">
        <f t="shared" si="148"/>
        <v>16.015999999999998</v>
      </c>
      <c r="AM54" s="214">
        <f t="shared" si="148"/>
        <v>16.015999999999998</v>
      </c>
      <c r="AN54" s="214">
        <f t="shared" si="149"/>
        <v>17.016999999999999</v>
      </c>
      <c r="AO54" s="214">
        <f t="shared" si="149"/>
        <v>17.016999999999999</v>
      </c>
      <c r="AP54" s="214">
        <f t="shared" si="149"/>
        <v>16.166150000000002</v>
      </c>
      <c r="AQ54" s="214">
        <f t="shared" si="149"/>
        <v>13.6136</v>
      </c>
      <c r="AR54" s="214">
        <f t="shared" si="149"/>
        <v>12.76275</v>
      </c>
      <c r="AS54" s="214">
        <f t="shared" si="149"/>
        <v>11.911899999999999</v>
      </c>
      <c r="AT54" s="214">
        <f t="shared" si="149"/>
        <v>11.911899999999999</v>
      </c>
      <c r="AU54" s="214">
        <f t="shared" si="149"/>
        <v>12.76275</v>
      </c>
      <c r="AV54" s="214">
        <f t="shared" si="149"/>
        <v>13.6136</v>
      </c>
      <c r="AW54" s="214">
        <f t="shared" si="149"/>
        <v>15.315300000000001</v>
      </c>
      <c r="AX54" s="214">
        <f t="shared" si="150"/>
        <v>17.016999999999999</v>
      </c>
      <c r="AY54" s="214">
        <f t="shared" si="150"/>
        <v>17.016999999999999</v>
      </c>
      <c r="AZ54" s="214">
        <f t="shared" si="150"/>
        <v>18.418400000000002</v>
      </c>
      <c r="BA54" s="214">
        <f t="shared" si="150"/>
        <v>18.418400000000002</v>
      </c>
      <c r="BB54" s="214">
        <f t="shared" si="150"/>
        <v>17.497479999999999</v>
      </c>
      <c r="BC54" s="214">
        <f t="shared" si="150"/>
        <v>14.734719999999999</v>
      </c>
      <c r="BD54" s="214">
        <f t="shared" si="150"/>
        <v>13.813800000000001</v>
      </c>
      <c r="BE54" s="214">
        <f t="shared" si="150"/>
        <v>12.892880000000002</v>
      </c>
      <c r="BF54" s="214">
        <f t="shared" si="150"/>
        <v>12.892880000000002</v>
      </c>
      <c r="BG54" s="214">
        <f t="shared" si="150"/>
        <v>13.813800000000001</v>
      </c>
      <c r="BH54" s="214">
        <f t="shared" si="151"/>
        <v>14.734719999999999</v>
      </c>
      <c r="BI54" s="214">
        <f t="shared" si="151"/>
        <v>16.576560000000001</v>
      </c>
      <c r="BJ54" s="214">
        <f t="shared" si="151"/>
        <v>18.418400000000002</v>
      </c>
      <c r="BK54" s="214">
        <f t="shared" si="151"/>
        <v>18.418400000000002</v>
      </c>
      <c r="BL54" s="214">
        <f t="shared" si="151"/>
        <v>18.418400000000002</v>
      </c>
      <c r="BM54" s="214">
        <f t="shared" si="151"/>
        <v>18.418400000000002</v>
      </c>
      <c r="BN54" s="214">
        <f t="shared" si="151"/>
        <v>17.497479999999999</v>
      </c>
      <c r="BO54" s="214">
        <f t="shared" si="151"/>
        <v>14.734719999999999</v>
      </c>
      <c r="BP54" s="214">
        <f t="shared" si="151"/>
        <v>13.813800000000001</v>
      </c>
      <c r="BQ54" s="214">
        <f t="shared" si="151"/>
        <v>12.892880000000002</v>
      </c>
      <c r="BR54" s="214">
        <f t="shared" si="152"/>
        <v>12.892880000000002</v>
      </c>
      <c r="BS54" s="214">
        <f t="shared" si="152"/>
        <v>13.813800000000001</v>
      </c>
      <c r="BT54" s="214">
        <f t="shared" si="152"/>
        <v>14.734719999999999</v>
      </c>
      <c r="BU54" s="214">
        <f t="shared" si="152"/>
        <v>16.576560000000001</v>
      </c>
      <c r="BV54" s="214">
        <f t="shared" si="152"/>
        <v>18.418400000000002</v>
      </c>
      <c r="BW54" s="214">
        <f t="shared" si="152"/>
        <v>18.418400000000002</v>
      </c>
      <c r="BX54" s="214">
        <f t="shared" si="152"/>
        <v>18.418400000000002</v>
      </c>
      <c r="BY54" s="214">
        <f t="shared" si="152"/>
        <v>18.418400000000002</v>
      </c>
      <c r="BZ54" s="214">
        <f t="shared" si="152"/>
        <v>17.497479999999999</v>
      </c>
      <c r="CA54" s="214">
        <f t="shared" si="152"/>
        <v>14.734719999999999</v>
      </c>
      <c r="CB54" s="214">
        <f t="shared" si="153"/>
        <v>13.813800000000001</v>
      </c>
      <c r="CC54" s="214">
        <f t="shared" si="153"/>
        <v>12.892880000000002</v>
      </c>
      <c r="CD54" s="214">
        <f t="shared" si="153"/>
        <v>12.892880000000002</v>
      </c>
      <c r="CE54" s="214">
        <f t="shared" si="153"/>
        <v>13.813800000000001</v>
      </c>
      <c r="CF54" s="214">
        <f t="shared" si="153"/>
        <v>14.734719999999999</v>
      </c>
      <c r="CG54" s="214">
        <f t="shared" si="153"/>
        <v>16.576560000000001</v>
      </c>
      <c r="CH54" s="214">
        <f t="shared" si="153"/>
        <v>18.418400000000002</v>
      </c>
      <c r="CI54" s="214">
        <f t="shared" si="153"/>
        <v>18.418400000000002</v>
      </c>
      <c r="CJ54" s="214">
        <f t="shared" si="153"/>
        <v>0</v>
      </c>
      <c r="CK54" s="214">
        <f t="shared" si="153"/>
        <v>0</v>
      </c>
      <c r="CL54" s="214">
        <f t="shared" si="154"/>
        <v>0</v>
      </c>
      <c r="CM54" s="214">
        <f t="shared" si="154"/>
        <v>0</v>
      </c>
      <c r="CN54" s="214">
        <f t="shared" si="154"/>
        <v>0</v>
      </c>
      <c r="CO54" s="214">
        <f t="shared" si="154"/>
        <v>0</v>
      </c>
      <c r="CP54" s="214">
        <f t="shared" si="154"/>
        <v>0</v>
      </c>
      <c r="CQ54" s="214">
        <f t="shared" si="154"/>
        <v>0</v>
      </c>
      <c r="CR54" s="214">
        <f t="shared" si="154"/>
        <v>0</v>
      </c>
      <c r="CS54" s="214">
        <f t="shared" si="154"/>
        <v>0</v>
      </c>
      <c r="CT54" s="214">
        <f t="shared" si="154"/>
        <v>0</v>
      </c>
      <c r="CU54" s="214">
        <f t="shared" si="154"/>
        <v>0</v>
      </c>
      <c r="CV54" s="214">
        <f t="shared" si="155"/>
        <v>0</v>
      </c>
      <c r="CW54" s="214">
        <f t="shared" si="155"/>
        <v>0</v>
      </c>
      <c r="CX54" s="214">
        <f t="shared" si="155"/>
        <v>0</v>
      </c>
      <c r="CY54" s="214">
        <f t="shared" si="155"/>
        <v>0</v>
      </c>
      <c r="CZ54" s="214">
        <f t="shared" si="155"/>
        <v>0</v>
      </c>
      <c r="DA54" s="214">
        <f t="shared" si="155"/>
        <v>0</v>
      </c>
      <c r="DB54" s="214">
        <f t="shared" si="155"/>
        <v>0</v>
      </c>
      <c r="DC54" s="214">
        <f t="shared" si="155"/>
        <v>0</v>
      </c>
      <c r="DD54" s="214">
        <f t="shared" si="155"/>
        <v>0</v>
      </c>
      <c r="DE54" s="214">
        <f t="shared" si="155"/>
        <v>0</v>
      </c>
      <c r="DF54" s="214">
        <f t="shared" si="156"/>
        <v>0</v>
      </c>
      <c r="DG54" s="214">
        <f t="shared" si="156"/>
        <v>0</v>
      </c>
      <c r="DH54" s="214">
        <f t="shared" si="156"/>
        <v>0</v>
      </c>
      <c r="DI54" s="214">
        <f t="shared" si="156"/>
        <v>0</v>
      </c>
      <c r="DJ54" s="214">
        <f t="shared" si="156"/>
        <v>0</v>
      </c>
      <c r="DK54" s="214">
        <f t="shared" si="156"/>
        <v>0</v>
      </c>
      <c r="DL54" s="214">
        <f t="shared" si="156"/>
        <v>0</v>
      </c>
      <c r="DM54" s="214">
        <f t="shared" si="156"/>
        <v>0</v>
      </c>
      <c r="DN54" s="214">
        <f t="shared" si="156"/>
        <v>0</v>
      </c>
      <c r="DO54" s="214">
        <f t="shared" si="156"/>
        <v>0</v>
      </c>
      <c r="DP54" s="214">
        <f t="shared" si="157"/>
        <v>0</v>
      </c>
      <c r="DQ54" s="214">
        <f t="shared" si="157"/>
        <v>0</v>
      </c>
      <c r="DR54" s="214">
        <f t="shared" si="157"/>
        <v>0</v>
      </c>
      <c r="DS54" s="214">
        <f t="shared" si="157"/>
        <v>0</v>
      </c>
      <c r="DT54" s="214">
        <f t="shared" si="157"/>
        <v>0</v>
      </c>
      <c r="DU54" s="214">
        <f t="shared" si="157"/>
        <v>0</v>
      </c>
      <c r="DV54" s="214">
        <f t="shared" si="157"/>
        <v>0</v>
      </c>
      <c r="DW54" s="214">
        <f t="shared" si="157"/>
        <v>0</v>
      </c>
      <c r="DX54" s="214">
        <f t="shared" si="157"/>
        <v>0</v>
      </c>
      <c r="DY54" s="214">
        <f t="shared" si="157"/>
        <v>0</v>
      </c>
    </row>
    <row r="55" spans="3:129">
      <c r="C55" s="209" t="str">
        <f>Inputs!C94</f>
        <v>Sonstiges</v>
      </c>
      <c r="D55" s="8" t="s">
        <v>237</v>
      </c>
      <c r="E55" s="184">
        <f>Inputs!F94</f>
        <v>1.9</v>
      </c>
      <c r="I55" s="199">
        <f t="shared" si="145"/>
        <v>390.66489000000024</v>
      </c>
      <c r="J55" s="214">
        <f t="shared" si="146"/>
        <v>0</v>
      </c>
      <c r="K55" s="214">
        <f t="shared" si="146"/>
        <v>0</v>
      </c>
      <c r="L55" s="214">
        <f t="shared" si="146"/>
        <v>0</v>
      </c>
      <c r="M55" s="214">
        <f t="shared" si="146"/>
        <v>0</v>
      </c>
      <c r="N55" s="214">
        <f t="shared" si="146"/>
        <v>0</v>
      </c>
      <c r="O55" s="214">
        <f t="shared" si="146"/>
        <v>0</v>
      </c>
      <c r="P55" s="214">
        <f t="shared" si="146"/>
        <v>5.4862500000000001</v>
      </c>
      <c r="Q55" s="214">
        <f t="shared" si="146"/>
        <v>5.4862500000000001</v>
      </c>
      <c r="R55" s="214">
        <f t="shared" si="146"/>
        <v>5.2119375000000003</v>
      </c>
      <c r="S55" s="214">
        <f t="shared" si="146"/>
        <v>4.3890000000000002</v>
      </c>
      <c r="T55" s="214">
        <f t="shared" si="147"/>
        <v>4.1146874999999996</v>
      </c>
      <c r="U55" s="214">
        <f t="shared" si="147"/>
        <v>3.8403749999999999</v>
      </c>
      <c r="V55" s="214">
        <f t="shared" si="147"/>
        <v>3.8403749999999999</v>
      </c>
      <c r="W55" s="214">
        <f t="shared" si="147"/>
        <v>4.1146874999999996</v>
      </c>
      <c r="X55" s="214">
        <f t="shared" si="147"/>
        <v>4.3890000000000002</v>
      </c>
      <c r="Y55" s="214">
        <f t="shared" si="147"/>
        <v>4.9376249999999997</v>
      </c>
      <c r="Z55" s="214">
        <f t="shared" si="147"/>
        <v>5.4862500000000001</v>
      </c>
      <c r="AA55" s="214">
        <f t="shared" si="147"/>
        <v>5.4862500000000001</v>
      </c>
      <c r="AB55" s="214">
        <f t="shared" si="147"/>
        <v>5.8520000000000003</v>
      </c>
      <c r="AC55" s="214">
        <f t="shared" si="147"/>
        <v>5.8520000000000003</v>
      </c>
      <c r="AD55" s="214">
        <f t="shared" si="148"/>
        <v>5.5593999999999992</v>
      </c>
      <c r="AE55" s="214">
        <f t="shared" si="148"/>
        <v>4.6815999999999995</v>
      </c>
      <c r="AF55" s="214">
        <f t="shared" si="148"/>
        <v>4.3890000000000002</v>
      </c>
      <c r="AG55" s="214">
        <f t="shared" si="148"/>
        <v>4.0964</v>
      </c>
      <c r="AH55" s="214">
        <f t="shared" si="148"/>
        <v>4.0964</v>
      </c>
      <c r="AI55" s="214">
        <f t="shared" si="148"/>
        <v>4.3890000000000002</v>
      </c>
      <c r="AJ55" s="214">
        <f t="shared" si="148"/>
        <v>4.6815999999999995</v>
      </c>
      <c r="AK55" s="214">
        <f t="shared" si="148"/>
        <v>5.2667999999999999</v>
      </c>
      <c r="AL55" s="214">
        <f t="shared" si="148"/>
        <v>5.8520000000000003</v>
      </c>
      <c r="AM55" s="214">
        <f t="shared" si="148"/>
        <v>5.8520000000000003</v>
      </c>
      <c r="AN55" s="214">
        <f t="shared" si="149"/>
        <v>6.2177499999999997</v>
      </c>
      <c r="AO55" s="214">
        <f t="shared" si="149"/>
        <v>6.2177499999999997</v>
      </c>
      <c r="AP55" s="214">
        <f t="shared" si="149"/>
        <v>5.906862499999999</v>
      </c>
      <c r="AQ55" s="214">
        <f t="shared" si="149"/>
        <v>4.9741999999999997</v>
      </c>
      <c r="AR55" s="214">
        <f t="shared" si="149"/>
        <v>4.6633125</v>
      </c>
      <c r="AS55" s="214">
        <f t="shared" si="149"/>
        <v>4.3524250000000002</v>
      </c>
      <c r="AT55" s="214">
        <f t="shared" si="149"/>
        <v>4.3524250000000002</v>
      </c>
      <c r="AU55" s="214">
        <f t="shared" si="149"/>
        <v>4.6633125</v>
      </c>
      <c r="AV55" s="214">
        <f t="shared" si="149"/>
        <v>4.9741999999999997</v>
      </c>
      <c r="AW55" s="214">
        <f t="shared" si="149"/>
        <v>5.5959749999999993</v>
      </c>
      <c r="AX55" s="214">
        <f t="shared" si="150"/>
        <v>6.2177499999999997</v>
      </c>
      <c r="AY55" s="214">
        <f t="shared" si="150"/>
        <v>6.2177499999999997</v>
      </c>
      <c r="AZ55" s="214">
        <f t="shared" si="150"/>
        <v>6.7297999999999991</v>
      </c>
      <c r="BA55" s="214">
        <f t="shared" si="150"/>
        <v>6.7297999999999991</v>
      </c>
      <c r="BB55" s="214">
        <f t="shared" si="150"/>
        <v>6.3933099999999996</v>
      </c>
      <c r="BC55" s="214">
        <f t="shared" si="150"/>
        <v>5.3838399999999993</v>
      </c>
      <c r="BD55" s="214">
        <f t="shared" si="150"/>
        <v>5.0473499999999998</v>
      </c>
      <c r="BE55" s="214">
        <f t="shared" si="150"/>
        <v>4.7108599999999994</v>
      </c>
      <c r="BF55" s="214">
        <f t="shared" si="150"/>
        <v>4.7108599999999994</v>
      </c>
      <c r="BG55" s="214">
        <f t="shared" si="150"/>
        <v>5.0473499999999998</v>
      </c>
      <c r="BH55" s="214">
        <f t="shared" si="151"/>
        <v>5.3838399999999993</v>
      </c>
      <c r="BI55" s="214">
        <f t="shared" si="151"/>
        <v>6.0568200000000001</v>
      </c>
      <c r="BJ55" s="214">
        <f t="shared" si="151"/>
        <v>6.7297999999999991</v>
      </c>
      <c r="BK55" s="214">
        <f t="shared" si="151"/>
        <v>6.7297999999999991</v>
      </c>
      <c r="BL55" s="214">
        <f t="shared" si="151"/>
        <v>6.7297999999999991</v>
      </c>
      <c r="BM55" s="214">
        <f t="shared" si="151"/>
        <v>6.7297999999999991</v>
      </c>
      <c r="BN55" s="214">
        <f t="shared" si="151"/>
        <v>6.3933099999999996</v>
      </c>
      <c r="BO55" s="214">
        <f t="shared" si="151"/>
        <v>5.3838399999999993</v>
      </c>
      <c r="BP55" s="214">
        <f t="shared" si="151"/>
        <v>5.0473499999999998</v>
      </c>
      <c r="BQ55" s="214">
        <f t="shared" si="151"/>
        <v>4.7108599999999994</v>
      </c>
      <c r="BR55" s="214">
        <f t="shared" si="152"/>
        <v>4.7108599999999994</v>
      </c>
      <c r="BS55" s="214">
        <f t="shared" si="152"/>
        <v>5.0473499999999998</v>
      </c>
      <c r="BT55" s="214">
        <f t="shared" si="152"/>
        <v>5.3838399999999993</v>
      </c>
      <c r="BU55" s="214">
        <f t="shared" si="152"/>
        <v>6.0568200000000001</v>
      </c>
      <c r="BV55" s="214">
        <f t="shared" si="152"/>
        <v>6.7297999999999991</v>
      </c>
      <c r="BW55" s="214">
        <f t="shared" si="152"/>
        <v>6.7297999999999991</v>
      </c>
      <c r="BX55" s="214">
        <f t="shared" si="152"/>
        <v>6.7297999999999991</v>
      </c>
      <c r="BY55" s="214">
        <f t="shared" si="152"/>
        <v>6.7297999999999991</v>
      </c>
      <c r="BZ55" s="214">
        <f t="shared" si="152"/>
        <v>6.3933099999999996</v>
      </c>
      <c r="CA55" s="214">
        <f t="shared" si="152"/>
        <v>5.3838399999999993</v>
      </c>
      <c r="CB55" s="214">
        <f t="shared" si="153"/>
        <v>5.0473499999999998</v>
      </c>
      <c r="CC55" s="214">
        <f t="shared" si="153"/>
        <v>4.7108599999999994</v>
      </c>
      <c r="CD55" s="214">
        <f t="shared" si="153"/>
        <v>4.7108599999999994</v>
      </c>
      <c r="CE55" s="214">
        <f t="shared" si="153"/>
        <v>5.0473499999999998</v>
      </c>
      <c r="CF55" s="214">
        <f t="shared" si="153"/>
        <v>5.3838399999999993</v>
      </c>
      <c r="CG55" s="214">
        <f t="shared" si="153"/>
        <v>6.0568200000000001</v>
      </c>
      <c r="CH55" s="214">
        <f t="shared" si="153"/>
        <v>6.7297999999999991</v>
      </c>
      <c r="CI55" s="214">
        <f t="shared" si="153"/>
        <v>6.7297999999999991</v>
      </c>
      <c r="CJ55" s="214">
        <f t="shared" si="153"/>
        <v>0</v>
      </c>
      <c r="CK55" s="214">
        <f t="shared" si="153"/>
        <v>0</v>
      </c>
      <c r="CL55" s="214">
        <f t="shared" si="154"/>
        <v>0</v>
      </c>
      <c r="CM55" s="214">
        <f t="shared" si="154"/>
        <v>0</v>
      </c>
      <c r="CN55" s="214">
        <f t="shared" si="154"/>
        <v>0</v>
      </c>
      <c r="CO55" s="214">
        <f t="shared" si="154"/>
        <v>0</v>
      </c>
      <c r="CP55" s="214">
        <f t="shared" si="154"/>
        <v>0</v>
      </c>
      <c r="CQ55" s="214">
        <f t="shared" si="154"/>
        <v>0</v>
      </c>
      <c r="CR55" s="214">
        <f t="shared" si="154"/>
        <v>0</v>
      </c>
      <c r="CS55" s="214">
        <f t="shared" si="154"/>
        <v>0</v>
      </c>
      <c r="CT55" s="214">
        <f t="shared" si="154"/>
        <v>0</v>
      </c>
      <c r="CU55" s="214">
        <f t="shared" si="154"/>
        <v>0</v>
      </c>
      <c r="CV55" s="214">
        <f t="shared" si="155"/>
        <v>0</v>
      </c>
      <c r="CW55" s="214">
        <f t="shared" si="155"/>
        <v>0</v>
      </c>
      <c r="CX55" s="214">
        <f t="shared" si="155"/>
        <v>0</v>
      </c>
      <c r="CY55" s="214">
        <f t="shared" si="155"/>
        <v>0</v>
      </c>
      <c r="CZ55" s="214">
        <f t="shared" si="155"/>
        <v>0</v>
      </c>
      <c r="DA55" s="214">
        <f t="shared" si="155"/>
        <v>0</v>
      </c>
      <c r="DB55" s="214">
        <f t="shared" si="155"/>
        <v>0</v>
      </c>
      <c r="DC55" s="214">
        <f t="shared" si="155"/>
        <v>0</v>
      </c>
      <c r="DD55" s="214">
        <f t="shared" si="155"/>
        <v>0</v>
      </c>
      <c r="DE55" s="214">
        <f t="shared" si="155"/>
        <v>0</v>
      </c>
      <c r="DF55" s="214">
        <f t="shared" si="156"/>
        <v>0</v>
      </c>
      <c r="DG55" s="214">
        <f t="shared" si="156"/>
        <v>0</v>
      </c>
      <c r="DH55" s="214">
        <f t="shared" si="156"/>
        <v>0</v>
      </c>
      <c r="DI55" s="214">
        <f t="shared" si="156"/>
        <v>0</v>
      </c>
      <c r="DJ55" s="214">
        <f t="shared" si="156"/>
        <v>0</v>
      </c>
      <c r="DK55" s="214">
        <f t="shared" si="156"/>
        <v>0</v>
      </c>
      <c r="DL55" s="214">
        <f t="shared" si="156"/>
        <v>0</v>
      </c>
      <c r="DM55" s="214">
        <f t="shared" si="156"/>
        <v>0</v>
      </c>
      <c r="DN55" s="214">
        <f t="shared" si="156"/>
        <v>0</v>
      </c>
      <c r="DO55" s="214">
        <f t="shared" si="156"/>
        <v>0</v>
      </c>
      <c r="DP55" s="214">
        <f t="shared" si="157"/>
        <v>0</v>
      </c>
      <c r="DQ55" s="214">
        <f t="shared" si="157"/>
        <v>0</v>
      </c>
      <c r="DR55" s="214">
        <f t="shared" si="157"/>
        <v>0</v>
      </c>
      <c r="DS55" s="214">
        <f t="shared" si="157"/>
        <v>0</v>
      </c>
      <c r="DT55" s="214">
        <f t="shared" si="157"/>
        <v>0</v>
      </c>
      <c r="DU55" s="214">
        <f t="shared" si="157"/>
        <v>0</v>
      </c>
      <c r="DV55" s="214">
        <f t="shared" si="157"/>
        <v>0</v>
      </c>
      <c r="DW55" s="214">
        <f t="shared" si="157"/>
        <v>0</v>
      </c>
      <c r="DX55" s="214">
        <f t="shared" si="157"/>
        <v>0</v>
      </c>
      <c r="DY55" s="214">
        <f t="shared" si="157"/>
        <v>0</v>
      </c>
    </row>
    <row r="56" spans="3:129">
      <c r="C56" s="209" t="str">
        <f>Inputs!C95</f>
        <v>frei</v>
      </c>
      <c r="D56" s="8" t="s">
        <v>237</v>
      </c>
      <c r="E56" s="184">
        <f>Inputs!F95</f>
        <v>0</v>
      </c>
      <c r="I56" s="199">
        <f t="shared" si="145"/>
        <v>0</v>
      </c>
      <c r="J56" s="214">
        <f t="shared" si="146"/>
        <v>0</v>
      </c>
      <c r="K56" s="214">
        <f t="shared" si="146"/>
        <v>0</v>
      </c>
      <c r="L56" s="214">
        <f t="shared" si="146"/>
        <v>0</v>
      </c>
      <c r="M56" s="214">
        <f t="shared" si="146"/>
        <v>0</v>
      </c>
      <c r="N56" s="214">
        <f t="shared" si="146"/>
        <v>0</v>
      </c>
      <c r="O56" s="214">
        <f t="shared" si="146"/>
        <v>0</v>
      </c>
      <c r="P56" s="214">
        <f t="shared" si="146"/>
        <v>0</v>
      </c>
      <c r="Q56" s="214">
        <f t="shared" si="146"/>
        <v>0</v>
      </c>
      <c r="R56" s="214">
        <f t="shared" si="146"/>
        <v>0</v>
      </c>
      <c r="S56" s="214">
        <f t="shared" si="146"/>
        <v>0</v>
      </c>
      <c r="T56" s="214">
        <f t="shared" si="147"/>
        <v>0</v>
      </c>
      <c r="U56" s="214">
        <f t="shared" si="147"/>
        <v>0</v>
      </c>
      <c r="V56" s="214">
        <f t="shared" si="147"/>
        <v>0</v>
      </c>
      <c r="W56" s="214">
        <f t="shared" si="147"/>
        <v>0</v>
      </c>
      <c r="X56" s="214">
        <f t="shared" si="147"/>
        <v>0</v>
      </c>
      <c r="Y56" s="214">
        <f t="shared" si="147"/>
        <v>0</v>
      </c>
      <c r="Z56" s="214">
        <f t="shared" si="147"/>
        <v>0</v>
      </c>
      <c r="AA56" s="214">
        <f t="shared" si="147"/>
        <v>0</v>
      </c>
      <c r="AB56" s="214">
        <f t="shared" si="147"/>
        <v>0</v>
      </c>
      <c r="AC56" s="214">
        <f t="shared" si="147"/>
        <v>0</v>
      </c>
      <c r="AD56" s="214">
        <f t="shared" si="148"/>
        <v>0</v>
      </c>
      <c r="AE56" s="214">
        <f t="shared" si="148"/>
        <v>0</v>
      </c>
      <c r="AF56" s="214">
        <f t="shared" si="148"/>
        <v>0</v>
      </c>
      <c r="AG56" s="214">
        <f t="shared" si="148"/>
        <v>0</v>
      </c>
      <c r="AH56" s="214">
        <f t="shared" si="148"/>
        <v>0</v>
      </c>
      <c r="AI56" s="214">
        <f t="shared" si="148"/>
        <v>0</v>
      </c>
      <c r="AJ56" s="214">
        <f t="shared" si="148"/>
        <v>0</v>
      </c>
      <c r="AK56" s="214">
        <f t="shared" si="148"/>
        <v>0</v>
      </c>
      <c r="AL56" s="214">
        <f t="shared" si="148"/>
        <v>0</v>
      </c>
      <c r="AM56" s="214">
        <f t="shared" si="148"/>
        <v>0</v>
      </c>
      <c r="AN56" s="214">
        <f t="shared" si="149"/>
        <v>0</v>
      </c>
      <c r="AO56" s="214">
        <f t="shared" si="149"/>
        <v>0</v>
      </c>
      <c r="AP56" s="214">
        <f t="shared" si="149"/>
        <v>0</v>
      </c>
      <c r="AQ56" s="214">
        <f t="shared" si="149"/>
        <v>0</v>
      </c>
      <c r="AR56" s="214">
        <f t="shared" si="149"/>
        <v>0</v>
      </c>
      <c r="AS56" s="214">
        <f t="shared" si="149"/>
        <v>0</v>
      </c>
      <c r="AT56" s="214">
        <f t="shared" si="149"/>
        <v>0</v>
      </c>
      <c r="AU56" s="214">
        <f t="shared" si="149"/>
        <v>0</v>
      </c>
      <c r="AV56" s="214">
        <f t="shared" si="149"/>
        <v>0</v>
      </c>
      <c r="AW56" s="214">
        <f t="shared" si="149"/>
        <v>0</v>
      </c>
      <c r="AX56" s="214">
        <f t="shared" si="150"/>
        <v>0</v>
      </c>
      <c r="AY56" s="214">
        <f t="shared" si="150"/>
        <v>0</v>
      </c>
      <c r="AZ56" s="214">
        <f t="shared" si="150"/>
        <v>0</v>
      </c>
      <c r="BA56" s="214">
        <f t="shared" si="150"/>
        <v>0</v>
      </c>
      <c r="BB56" s="214">
        <f t="shared" si="150"/>
        <v>0</v>
      </c>
      <c r="BC56" s="214">
        <f t="shared" si="150"/>
        <v>0</v>
      </c>
      <c r="BD56" s="214">
        <f t="shared" si="150"/>
        <v>0</v>
      </c>
      <c r="BE56" s="214">
        <f t="shared" si="150"/>
        <v>0</v>
      </c>
      <c r="BF56" s="214">
        <f t="shared" si="150"/>
        <v>0</v>
      </c>
      <c r="BG56" s="214">
        <f t="shared" si="150"/>
        <v>0</v>
      </c>
      <c r="BH56" s="214">
        <f t="shared" si="151"/>
        <v>0</v>
      </c>
      <c r="BI56" s="214">
        <f t="shared" si="151"/>
        <v>0</v>
      </c>
      <c r="BJ56" s="214">
        <f t="shared" si="151"/>
        <v>0</v>
      </c>
      <c r="BK56" s="214">
        <f t="shared" si="151"/>
        <v>0</v>
      </c>
      <c r="BL56" s="214">
        <f t="shared" si="151"/>
        <v>0</v>
      </c>
      <c r="BM56" s="214">
        <f t="shared" si="151"/>
        <v>0</v>
      </c>
      <c r="BN56" s="214">
        <f t="shared" si="151"/>
        <v>0</v>
      </c>
      <c r="BO56" s="214">
        <f t="shared" si="151"/>
        <v>0</v>
      </c>
      <c r="BP56" s="214">
        <f t="shared" si="151"/>
        <v>0</v>
      </c>
      <c r="BQ56" s="214">
        <f t="shared" si="151"/>
        <v>0</v>
      </c>
      <c r="BR56" s="214">
        <f t="shared" si="152"/>
        <v>0</v>
      </c>
      <c r="BS56" s="214">
        <f t="shared" si="152"/>
        <v>0</v>
      </c>
      <c r="BT56" s="214">
        <f t="shared" si="152"/>
        <v>0</v>
      </c>
      <c r="BU56" s="214">
        <f t="shared" si="152"/>
        <v>0</v>
      </c>
      <c r="BV56" s="214">
        <f t="shared" si="152"/>
        <v>0</v>
      </c>
      <c r="BW56" s="214">
        <f t="shared" si="152"/>
        <v>0</v>
      </c>
      <c r="BX56" s="214">
        <f t="shared" si="152"/>
        <v>0</v>
      </c>
      <c r="BY56" s="214">
        <f t="shared" si="152"/>
        <v>0</v>
      </c>
      <c r="BZ56" s="214">
        <f t="shared" si="152"/>
        <v>0</v>
      </c>
      <c r="CA56" s="214">
        <f t="shared" si="152"/>
        <v>0</v>
      </c>
      <c r="CB56" s="214">
        <f t="shared" si="153"/>
        <v>0</v>
      </c>
      <c r="CC56" s="214">
        <f t="shared" si="153"/>
        <v>0</v>
      </c>
      <c r="CD56" s="214">
        <f t="shared" si="153"/>
        <v>0</v>
      </c>
      <c r="CE56" s="214">
        <f t="shared" si="153"/>
        <v>0</v>
      </c>
      <c r="CF56" s="214">
        <f t="shared" si="153"/>
        <v>0</v>
      </c>
      <c r="CG56" s="214">
        <f t="shared" si="153"/>
        <v>0</v>
      </c>
      <c r="CH56" s="214">
        <f t="shared" si="153"/>
        <v>0</v>
      </c>
      <c r="CI56" s="214">
        <f t="shared" si="153"/>
        <v>0</v>
      </c>
      <c r="CJ56" s="214">
        <f t="shared" si="153"/>
        <v>0</v>
      </c>
      <c r="CK56" s="214">
        <f t="shared" si="153"/>
        <v>0</v>
      </c>
      <c r="CL56" s="214">
        <f t="shared" si="154"/>
        <v>0</v>
      </c>
      <c r="CM56" s="214">
        <f t="shared" si="154"/>
        <v>0</v>
      </c>
      <c r="CN56" s="214">
        <f t="shared" si="154"/>
        <v>0</v>
      </c>
      <c r="CO56" s="214">
        <f t="shared" si="154"/>
        <v>0</v>
      </c>
      <c r="CP56" s="214">
        <f t="shared" si="154"/>
        <v>0</v>
      </c>
      <c r="CQ56" s="214">
        <f t="shared" si="154"/>
        <v>0</v>
      </c>
      <c r="CR56" s="214">
        <f t="shared" si="154"/>
        <v>0</v>
      </c>
      <c r="CS56" s="214">
        <f t="shared" si="154"/>
        <v>0</v>
      </c>
      <c r="CT56" s="214">
        <f t="shared" si="154"/>
        <v>0</v>
      </c>
      <c r="CU56" s="214">
        <f t="shared" si="154"/>
        <v>0</v>
      </c>
      <c r="CV56" s="214">
        <f t="shared" si="155"/>
        <v>0</v>
      </c>
      <c r="CW56" s="214">
        <f t="shared" si="155"/>
        <v>0</v>
      </c>
      <c r="CX56" s="214">
        <f t="shared" si="155"/>
        <v>0</v>
      </c>
      <c r="CY56" s="214">
        <f t="shared" si="155"/>
        <v>0</v>
      </c>
      <c r="CZ56" s="214">
        <f t="shared" si="155"/>
        <v>0</v>
      </c>
      <c r="DA56" s="214">
        <f t="shared" si="155"/>
        <v>0</v>
      </c>
      <c r="DB56" s="214">
        <f t="shared" si="155"/>
        <v>0</v>
      </c>
      <c r="DC56" s="214">
        <f t="shared" si="155"/>
        <v>0</v>
      </c>
      <c r="DD56" s="214">
        <f t="shared" si="155"/>
        <v>0</v>
      </c>
      <c r="DE56" s="214">
        <f t="shared" si="155"/>
        <v>0</v>
      </c>
      <c r="DF56" s="214">
        <f t="shared" si="156"/>
        <v>0</v>
      </c>
      <c r="DG56" s="214">
        <f t="shared" si="156"/>
        <v>0</v>
      </c>
      <c r="DH56" s="214">
        <f t="shared" si="156"/>
        <v>0</v>
      </c>
      <c r="DI56" s="214">
        <f t="shared" si="156"/>
        <v>0</v>
      </c>
      <c r="DJ56" s="214">
        <f t="shared" si="156"/>
        <v>0</v>
      </c>
      <c r="DK56" s="214">
        <f t="shared" si="156"/>
        <v>0</v>
      </c>
      <c r="DL56" s="214">
        <f t="shared" si="156"/>
        <v>0</v>
      </c>
      <c r="DM56" s="214">
        <f t="shared" si="156"/>
        <v>0</v>
      </c>
      <c r="DN56" s="214">
        <f t="shared" si="156"/>
        <v>0</v>
      </c>
      <c r="DO56" s="214">
        <f t="shared" si="156"/>
        <v>0</v>
      </c>
      <c r="DP56" s="214">
        <f t="shared" si="157"/>
        <v>0</v>
      </c>
      <c r="DQ56" s="214">
        <f t="shared" si="157"/>
        <v>0</v>
      </c>
      <c r="DR56" s="214">
        <f t="shared" si="157"/>
        <v>0</v>
      </c>
      <c r="DS56" s="214">
        <f t="shared" si="157"/>
        <v>0</v>
      </c>
      <c r="DT56" s="214">
        <f t="shared" si="157"/>
        <v>0</v>
      </c>
      <c r="DU56" s="214">
        <f t="shared" si="157"/>
        <v>0</v>
      </c>
      <c r="DV56" s="214">
        <f t="shared" si="157"/>
        <v>0</v>
      </c>
      <c r="DW56" s="214">
        <f t="shared" si="157"/>
        <v>0</v>
      </c>
      <c r="DX56" s="214">
        <f t="shared" si="157"/>
        <v>0</v>
      </c>
      <c r="DY56" s="214">
        <f t="shared" si="157"/>
        <v>0</v>
      </c>
    </row>
    <row r="57" spans="3:129">
      <c r="C57" s="146" t="s">
        <v>321</v>
      </c>
      <c r="D57" s="8" t="s">
        <v>237</v>
      </c>
      <c r="I57" s="199">
        <f t="shared" si="145"/>
        <v>7217.0198100000007</v>
      </c>
      <c r="J57" s="215">
        <f>SUM(J53:J56)</f>
        <v>0</v>
      </c>
      <c r="K57" s="215">
        <f t="shared" ref="K57:BV57" si="158">SUM(K53:K56)</f>
        <v>0</v>
      </c>
      <c r="L57" s="215">
        <f t="shared" si="158"/>
        <v>0</v>
      </c>
      <c r="M57" s="215">
        <f t="shared" si="158"/>
        <v>0</v>
      </c>
      <c r="N57" s="215">
        <f t="shared" si="158"/>
        <v>0</v>
      </c>
      <c r="O57" s="215">
        <f t="shared" si="158"/>
        <v>0</v>
      </c>
      <c r="P57" s="215">
        <f t="shared" si="158"/>
        <v>101.35124999999999</v>
      </c>
      <c r="Q57" s="215">
        <f t="shared" si="158"/>
        <v>101.35124999999999</v>
      </c>
      <c r="R57" s="215">
        <f t="shared" si="158"/>
        <v>96.283687500000013</v>
      </c>
      <c r="S57" s="215">
        <f t="shared" si="158"/>
        <v>81.081000000000003</v>
      </c>
      <c r="T57" s="215">
        <f t="shared" si="158"/>
        <v>76.013437500000009</v>
      </c>
      <c r="U57" s="215">
        <f t="shared" si="158"/>
        <v>70.945875000000001</v>
      </c>
      <c r="V57" s="215">
        <f t="shared" si="158"/>
        <v>70.945875000000001</v>
      </c>
      <c r="W57" s="215">
        <f t="shared" si="158"/>
        <v>76.013437500000009</v>
      </c>
      <c r="X57" s="215">
        <f t="shared" si="158"/>
        <v>81.081000000000003</v>
      </c>
      <c r="Y57" s="215">
        <f t="shared" si="158"/>
        <v>91.216125000000005</v>
      </c>
      <c r="Z57" s="215">
        <f t="shared" si="158"/>
        <v>101.35124999999999</v>
      </c>
      <c r="AA57" s="215">
        <f t="shared" si="158"/>
        <v>101.35124999999999</v>
      </c>
      <c r="AB57" s="215">
        <f t="shared" si="158"/>
        <v>108.108</v>
      </c>
      <c r="AC57" s="215">
        <f t="shared" si="158"/>
        <v>108.108</v>
      </c>
      <c r="AD57" s="215">
        <f t="shared" si="158"/>
        <v>102.70259999999999</v>
      </c>
      <c r="AE57" s="215">
        <f t="shared" si="158"/>
        <v>86.486400000000003</v>
      </c>
      <c r="AF57" s="215">
        <f t="shared" si="158"/>
        <v>81.081000000000003</v>
      </c>
      <c r="AG57" s="215">
        <f t="shared" si="158"/>
        <v>75.675600000000003</v>
      </c>
      <c r="AH57" s="215">
        <f t="shared" si="158"/>
        <v>75.675600000000003</v>
      </c>
      <c r="AI57" s="215">
        <f t="shared" si="158"/>
        <v>81.081000000000003</v>
      </c>
      <c r="AJ57" s="215">
        <f t="shared" si="158"/>
        <v>86.486400000000003</v>
      </c>
      <c r="AK57" s="215">
        <f t="shared" si="158"/>
        <v>97.297200000000004</v>
      </c>
      <c r="AL57" s="215">
        <f t="shared" si="158"/>
        <v>108.108</v>
      </c>
      <c r="AM57" s="215">
        <f t="shared" si="158"/>
        <v>108.108</v>
      </c>
      <c r="AN57" s="215">
        <f t="shared" si="158"/>
        <v>114.86474999999999</v>
      </c>
      <c r="AO57" s="215">
        <f t="shared" si="158"/>
        <v>114.86474999999999</v>
      </c>
      <c r="AP57" s="215">
        <f t="shared" si="158"/>
        <v>109.12151250000001</v>
      </c>
      <c r="AQ57" s="215">
        <f t="shared" si="158"/>
        <v>91.891800000000003</v>
      </c>
      <c r="AR57" s="215">
        <f t="shared" si="158"/>
        <v>86.148562499999997</v>
      </c>
      <c r="AS57" s="215">
        <f t="shared" si="158"/>
        <v>80.405325000000005</v>
      </c>
      <c r="AT57" s="215">
        <f t="shared" si="158"/>
        <v>80.405325000000005</v>
      </c>
      <c r="AU57" s="215">
        <f t="shared" si="158"/>
        <v>86.148562499999997</v>
      </c>
      <c r="AV57" s="215">
        <f t="shared" si="158"/>
        <v>91.891800000000003</v>
      </c>
      <c r="AW57" s="215">
        <f t="shared" si="158"/>
        <v>103.37827499999999</v>
      </c>
      <c r="AX57" s="215">
        <f t="shared" si="158"/>
        <v>114.86474999999999</v>
      </c>
      <c r="AY57" s="215">
        <f t="shared" si="158"/>
        <v>114.86474999999999</v>
      </c>
      <c r="AZ57" s="215">
        <f t="shared" si="158"/>
        <v>124.3242</v>
      </c>
      <c r="BA57" s="215">
        <f t="shared" si="158"/>
        <v>124.3242</v>
      </c>
      <c r="BB57" s="215">
        <f t="shared" si="158"/>
        <v>118.10798999999999</v>
      </c>
      <c r="BC57" s="215">
        <f t="shared" si="158"/>
        <v>99.459360000000004</v>
      </c>
      <c r="BD57" s="215">
        <f t="shared" si="158"/>
        <v>93.24315</v>
      </c>
      <c r="BE57" s="215">
        <f t="shared" si="158"/>
        <v>87.026939999999996</v>
      </c>
      <c r="BF57" s="215">
        <f t="shared" si="158"/>
        <v>87.026939999999996</v>
      </c>
      <c r="BG57" s="215">
        <f t="shared" si="158"/>
        <v>93.24315</v>
      </c>
      <c r="BH57" s="215">
        <f t="shared" si="158"/>
        <v>99.459360000000004</v>
      </c>
      <c r="BI57" s="215">
        <f t="shared" si="158"/>
        <v>111.89178000000001</v>
      </c>
      <c r="BJ57" s="215">
        <f t="shared" si="158"/>
        <v>124.3242</v>
      </c>
      <c r="BK57" s="215">
        <f t="shared" si="158"/>
        <v>124.3242</v>
      </c>
      <c r="BL57" s="215">
        <f t="shared" si="158"/>
        <v>124.3242</v>
      </c>
      <c r="BM57" s="215">
        <f t="shared" si="158"/>
        <v>124.3242</v>
      </c>
      <c r="BN57" s="215">
        <f t="shared" si="158"/>
        <v>118.10798999999999</v>
      </c>
      <c r="BO57" s="215">
        <f t="shared" si="158"/>
        <v>99.459360000000004</v>
      </c>
      <c r="BP57" s="215">
        <f t="shared" si="158"/>
        <v>93.24315</v>
      </c>
      <c r="BQ57" s="215">
        <f t="shared" si="158"/>
        <v>87.026939999999996</v>
      </c>
      <c r="BR57" s="215">
        <f t="shared" si="158"/>
        <v>87.026939999999996</v>
      </c>
      <c r="BS57" s="215">
        <f t="shared" si="158"/>
        <v>93.24315</v>
      </c>
      <c r="BT57" s="215">
        <f t="shared" si="158"/>
        <v>99.459360000000004</v>
      </c>
      <c r="BU57" s="215">
        <f t="shared" si="158"/>
        <v>111.89178000000001</v>
      </c>
      <c r="BV57" s="215">
        <f t="shared" si="158"/>
        <v>124.3242</v>
      </c>
      <c r="BW57" s="215">
        <f t="shared" ref="BW57:DY57" si="159">SUM(BW53:BW56)</f>
        <v>124.3242</v>
      </c>
      <c r="BX57" s="215">
        <f t="shared" si="159"/>
        <v>124.3242</v>
      </c>
      <c r="BY57" s="215">
        <f t="shared" si="159"/>
        <v>124.3242</v>
      </c>
      <c r="BZ57" s="215">
        <f t="shared" si="159"/>
        <v>118.10798999999999</v>
      </c>
      <c r="CA57" s="215">
        <f t="shared" si="159"/>
        <v>99.459360000000004</v>
      </c>
      <c r="CB57" s="215">
        <f t="shared" si="159"/>
        <v>93.24315</v>
      </c>
      <c r="CC57" s="215">
        <f t="shared" si="159"/>
        <v>87.026939999999996</v>
      </c>
      <c r="CD57" s="215">
        <f t="shared" si="159"/>
        <v>87.026939999999996</v>
      </c>
      <c r="CE57" s="215">
        <f t="shared" si="159"/>
        <v>93.24315</v>
      </c>
      <c r="CF57" s="215">
        <f t="shared" si="159"/>
        <v>99.459360000000004</v>
      </c>
      <c r="CG57" s="215">
        <f t="shared" si="159"/>
        <v>111.89178000000001</v>
      </c>
      <c r="CH57" s="215">
        <f t="shared" si="159"/>
        <v>124.3242</v>
      </c>
      <c r="CI57" s="215">
        <f t="shared" si="159"/>
        <v>124.3242</v>
      </c>
      <c r="CJ57" s="215">
        <f t="shared" si="159"/>
        <v>0</v>
      </c>
      <c r="CK57" s="215">
        <f t="shared" si="159"/>
        <v>0</v>
      </c>
      <c r="CL57" s="215">
        <f t="shared" si="159"/>
        <v>0</v>
      </c>
      <c r="CM57" s="215">
        <f t="shared" si="159"/>
        <v>0</v>
      </c>
      <c r="CN57" s="215">
        <f t="shared" si="159"/>
        <v>0</v>
      </c>
      <c r="CO57" s="215">
        <f t="shared" si="159"/>
        <v>0</v>
      </c>
      <c r="CP57" s="215">
        <f t="shared" si="159"/>
        <v>0</v>
      </c>
      <c r="CQ57" s="215">
        <f t="shared" si="159"/>
        <v>0</v>
      </c>
      <c r="CR57" s="215">
        <f t="shared" si="159"/>
        <v>0</v>
      </c>
      <c r="CS57" s="215">
        <f t="shared" si="159"/>
        <v>0</v>
      </c>
      <c r="CT57" s="215">
        <f t="shared" si="159"/>
        <v>0</v>
      </c>
      <c r="CU57" s="215">
        <f t="shared" si="159"/>
        <v>0</v>
      </c>
      <c r="CV57" s="215">
        <f t="shared" si="159"/>
        <v>0</v>
      </c>
      <c r="CW57" s="215">
        <f t="shared" si="159"/>
        <v>0</v>
      </c>
      <c r="CX57" s="215">
        <f t="shared" si="159"/>
        <v>0</v>
      </c>
      <c r="CY57" s="215">
        <f t="shared" si="159"/>
        <v>0</v>
      </c>
      <c r="CZ57" s="215">
        <f t="shared" si="159"/>
        <v>0</v>
      </c>
      <c r="DA57" s="215">
        <f t="shared" si="159"/>
        <v>0</v>
      </c>
      <c r="DB57" s="215">
        <f t="shared" si="159"/>
        <v>0</v>
      </c>
      <c r="DC57" s="215">
        <f t="shared" si="159"/>
        <v>0</v>
      </c>
      <c r="DD57" s="215">
        <f t="shared" si="159"/>
        <v>0</v>
      </c>
      <c r="DE57" s="215">
        <f t="shared" si="159"/>
        <v>0</v>
      </c>
      <c r="DF57" s="215">
        <f t="shared" si="159"/>
        <v>0</v>
      </c>
      <c r="DG57" s="215">
        <f t="shared" si="159"/>
        <v>0</v>
      </c>
      <c r="DH57" s="215">
        <f t="shared" si="159"/>
        <v>0</v>
      </c>
      <c r="DI57" s="215">
        <f t="shared" si="159"/>
        <v>0</v>
      </c>
      <c r="DJ57" s="215">
        <f t="shared" si="159"/>
        <v>0</v>
      </c>
      <c r="DK57" s="215">
        <f t="shared" si="159"/>
        <v>0</v>
      </c>
      <c r="DL57" s="215">
        <f t="shared" si="159"/>
        <v>0</v>
      </c>
      <c r="DM57" s="215">
        <f t="shared" si="159"/>
        <v>0</v>
      </c>
      <c r="DN57" s="215">
        <f t="shared" si="159"/>
        <v>0</v>
      </c>
      <c r="DO57" s="215">
        <f t="shared" si="159"/>
        <v>0</v>
      </c>
      <c r="DP57" s="215">
        <f t="shared" si="159"/>
        <v>0</v>
      </c>
      <c r="DQ57" s="215">
        <f t="shared" si="159"/>
        <v>0</v>
      </c>
      <c r="DR57" s="215">
        <f t="shared" si="159"/>
        <v>0</v>
      </c>
      <c r="DS57" s="215">
        <f t="shared" si="159"/>
        <v>0</v>
      </c>
      <c r="DT57" s="215">
        <f t="shared" si="159"/>
        <v>0</v>
      </c>
      <c r="DU57" s="215">
        <f t="shared" si="159"/>
        <v>0</v>
      </c>
      <c r="DV57" s="215">
        <f t="shared" si="159"/>
        <v>0</v>
      </c>
      <c r="DW57" s="215">
        <f t="shared" si="159"/>
        <v>0</v>
      </c>
      <c r="DX57" s="215">
        <f t="shared" si="159"/>
        <v>0</v>
      </c>
      <c r="DY57" s="215">
        <f t="shared" si="159"/>
        <v>0</v>
      </c>
    </row>
    <row r="59" spans="3:129">
      <c r="C59" s="52" t="s">
        <v>326</v>
      </c>
      <c r="D59" s="167" t="s">
        <v>327</v>
      </c>
      <c r="I59" s="19">
        <v>1</v>
      </c>
      <c r="J59" s="213">
        <f>J40</f>
        <v>1</v>
      </c>
      <c r="K59" s="213">
        <f t="shared" ref="K59:BV59" si="160">K40</f>
        <v>1</v>
      </c>
      <c r="L59" s="213">
        <f t="shared" si="160"/>
        <v>1</v>
      </c>
      <c r="M59" s="213">
        <f t="shared" si="160"/>
        <v>1</v>
      </c>
      <c r="N59" s="213">
        <f t="shared" si="160"/>
        <v>1</v>
      </c>
      <c r="O59" s="213">
        <f t="shared" si="160"/>
        <v>1</v>
      </c>
      <c r="P59" s="213">
        <f t="shared" si="160"/>
        <v>1.0012653121267578</v>
      </c>
      <c r="Q59" s="213">
        <f t="shared" si="160"/>
        <v>1.0024095507430677</v>
      </c>
      <c r="R59" s="213">
        <f t="shared" si="160"/>
        <v>1.0036779117036008</v>
      </c>
      <c r="S59" s="213">
        <f t="shared" si="160"/>
        <v>1.0049068858260406</v>
      </c>
      <c r="T59" s="213">
        <f t="shared" si="160"/>
        <v>1.0061784066949389</v>
      </c>
      <c r="U59" s="213">
        <f t="shared" si="160"/>
        <v>1.0074104426000501</v>
      </c>
      <c r="V59" s="213">
        <f t="shared" si="160"/>
        <v>1.0086851312496945</v>
      </c>
      <c r="W59" s="213">
        <f t="shared" si="160"/>
        <v>1.009961432778345</v>
      </c>
      <c r="X59" s="213">
        <f t="shared" si="160"/>
        <v>1.0111981008877786</v>
      </c>
      <c r="Y59" s="213">
        <f t="shared" si="160"/>
        <v>1.0124775821073864</v>
      </c>
      <c r="Z59" s="213">
        <f t="shared" si="160"/>
        <v>1.0137173311677681</v>
      </c>
      <c r="AA59" s="213">
        <f t="shared" si="160"/>
        <v>1.0149999999999992</v>
      </c>
      <c r="AB59" s="213">
        <f t="shared" si="160"/>
        <v>1.0164966500311983</v>
      </c>
      <c r="AC59" s="213">
        <f t="shared" si="160"/>
        <v>1.0178987398168704</v>
      </c>
      <c r="AD59" s="213">
        <f t="shared" si="160"/>
        <v>1.0193996641328353</v>
      </c>
      <c r="AE59" s="213">
        <f t="shared" si="160"/>
        <v>1.0208542787260462</v>
      </c>
      <c r="AF59" s="213">
        <f t="shared" si="160"/>
        <v>1.0223595610788589</v>
      </c>
      <c r="AG59" s="213">
        <f t="shared" si="160"/>
        <v>1.0238183992454566</v>
      </c>
      <c r="AH59" s="213">
        <f t="shared" si="160"/>
        <v>1.0253280522889765</v>
      </c>
      <c r="AI59" s="213">
        <f t="shared" si="160"/>
        <v>1.0268399313642942</v>
      </c>
      <c r="AJ59" s="213">
        <f t="shared" si="160"/>
        <v>1.0283051627172244</v>
      </c>
      <c r="AK59" s="213">
        <f t="shared" si="160"/>
        <v>1.0298214316372862</v>
      </c>
      <c r="AL59" s="213">
        <f t="shared" si="160"/>
        <v>1.0312909173900946</v>
      </c>
      <c r="AM59" s="213">
        <f t="shared" si="160"/>
        <v>1.0328115889011165</v>
      </c>
      <c r="AN59" s="213">
        <f t="shared" si="160"/>
        <v>1.0343345026910193</v>
      </c>
      <c r="AO59" s="213">
        <f t="shared" si="160"/>
        <v>1.0357119677636666</v>
      </c>
      <c r="AP59" s="213">
        <f t="shared" si="160"/>
        <v>1.0372391582551608</v>
      </c>
      <c r="AQ59" s="213">
        <f t="shared" si="160"/>
        <v>1.0387192286037528</v>
      </c>
      <c r="AR59" s="213">
        <f t="shared" si="160"/>
        <v>1.0402508533977397</v>
      </c>
      <c r="AS59" s="213">
        <f t="shared" si="160"/>
        <v>1.0417352212322528</v>
      </c>
      <c r="AT59" s="213">
        <f t="shared" si="160"/>
        <v>1.0432712932040344</v>
      </c>
      <c r="AU59" s="213">
        <f t="shared" si="160"/>
        <v>1.0448096301631702</v>
      </c>
      <c r="AV59" s="213">
        <f t="shared" si="160"/>
        <v>1.0463005030647767</v>
      </c>
      <c r="AW59" s="213">
        <f t="shared" si="160"/>
        <v>1.0478433066909396</v>
      </c>
      <c r="AX59" s="213">
        <f t="shared" si="160"/>
        <v>1.049338508444422</v>
      </c>
      <c r="AY59" s="213">
        <f t="shared" si="160"/>
        <v>1.0508857917068866</v>
      </c>
      <c r="AZ59" s="213">
        <f t="shared" si="160"/>
        <v>1.0524353564881128</v>
      </c>
      <c r="BA59" s="213">
        <f t="shared" si="160"/>
        <v>1.0538369271995314</v>
      </c>
      <c r="BB59" s="213">
        <f t="shared" si="160"/>
        <v>1.0553908435246269</v>
      </c>
      <c r="BC59" s="213">
        <f t="shared" si="160"/>
        <v>1.0568968151043192</v>
      </c>
      <c r="BD59" s="213">
        <f t="shared" si="160"/>
        <v>1.058455243332201</v>
      </c>
      <c r="BE59" s="213">
        <f t="shared" si="160"/>
        <v>1.0599655876038181</v>
      </c>
      <c r="BF59" s="213">
        <f t="shared" si="160"/>
        <v>1.0615285408351058</v>
      </c>
      <c r="BG59" s="213">
        <f t="shared" si="160"/>
        <v>1.0630937986910265</v>
      </c>
      <c r="BH59" s="213">
        <f t="shared" si="160"/>
        <v>1.0646107618684111</v>
      </c>
      <c r="BI59" s="213">
        <f t="shared" si="160"/>
        <v>1.066180564558032</v>
      </c>
      <c r="BJ59" s="213">
        <f t="shared" si="160"/>
        <v>1.0677019323422003</v>
      </c>
      <c r="BK59" s="213">
        <f t="shared" si="160"/>
        <v>1.0692762930617581</v>
      </c>
      <c r="BL59" s="213">
        <f t="shared" si="160"/>
        <v>1.0708529752266558</v>
      </c>
      <c r="BM59" s="213">
        <f t="shared" si="160"/>
        <v>1.0722790734255241</v>
      </c>
      <c r="BN59" s="213">
        <f t="shared" si="160"/>
        <v>1.0738601832863086</v>
      </c>
      <c r="BO59" s="213">
        <f t="shared" si="160"/>
        <v>1.0753925093686456</v>
      </c>
      <c r="BP59" s="213">
        <f t="shared" si="160"/>
        <v>1.0769782100905152</v>
      </c>
      <c r="BQ59" s="213">
        <f t="shared" si="160"/>
        <v>1.0785149853868856</v>
      </c>
      <c r="BR59" s="213">
        <f t="shared" si="160"/>
        <v>1.080105290299721</v>
      </c>
      <c r="BS59" s="213">
        <f t="shared" si="160"/>
        <v>1.0816979401681204</v>
      </c>
      <c r="BT59" s="213">
        <f t="shared" si="160"/>
        <v>1.0832414502011094</v>
      </c>
      <c r="BU59" s="213">
        <f t="shared" si="160"/>
        <v>1.0848387244377986</v>
      </c>
      <c r="BV59" s="213">
        <f t="shared" si="160"/>
        <v>1.0863867161581899</v>
      </c>
      <c r="BW59" s="213">
        <f t="shared" ref="BW59:DY59" si="161">BW40</f>
        <v>1.0879886281903399</v>
      </c>
      <c r="BX59" s="213">
        <f t="shared" si="161"/>
        <v>1.0895929022931234</v>
      </c>
      <c r="BY59" s="213">
        <f t="shared" si="161"/>
        <v>1.0910958163251561</v>
      </c>
      <c r="BZ59" s="213">
        <f t="shared" si="161"/>
        <v>1.0927046720764311</v>
      </c>
      <c r="CA59" s="213">
        <f t="shared" si="161"/>
        <v>1.0942638879737838</v>
      </c>
      <c r="CB59" s="213">
        <f t="shared" si="161"/>
        <v>1.0958774151482429</v>
      </c>
      <c r="CC59" s="213">
        <f t="shared" si="161"/>
        <v>1.0974411583360542</v>
      </c>
      <c r="CD59" s="213">
        <f t="shared" si="161"/>
        <v>1.0990593704974951</v>
      </c>
      <c r="CE59" s="213">
        <f t="shared" si="161"/>
        <v>1.1006799687646327</v>
      </c>
      <c r="CF59" s="213">
        <f t="shared" si="161"/>
        <v>1.1022505648726684</v>
      </c>
      <c r="CG59" s="213">
        <f t="shared" si="161"/>
        <v>1.1038758686581913</v>
      </c>
      <c r="CH59" s="213">
        <f t="shared" si="161"/>
        <v>1.1054510250999088</v>
      </c>
      <c r="CI59" s="213">
        <f t="shared" si="161"/>
        <v>1.1070810480666129</v>
      </c>
      <c r="CJ59" s="213">
        <f t="shared" si="161"/>
        <v>0</v>
      </c>
      <c r="CK59" s="213">
        <f t="shared" si="161"/>
        <v>0</v>
      </c>
      <c r="CL59" s="213">
        <f t="shared" si="161"/>
        <v>0</v>
      </c>
      <c r="CM59" s="213">
        <f t="shared" si="161"/>
        <v>0</v>
      </c>
      <c r="CN59" s="213">
        <f t="shared" si="161"/>
        <v>0</v>
      </c>
      <c r="CO59" s="213">
        <f t="shared" si="161"/>
        <v>0</v>
      </c>
      <c r="CP59" s="213">
        <f t="shared" si="161"/>
        <v>0</v>
      </c>
      <c r="CQ59" s="213">
        <f t="shared" si="161"/>
        <v>0</v>
      </c>
      <c r="CR59" s="213">
        <f t="shared" si="161"/>
        <v>0</v>
      </c>
      <c r="CS59" s="213">
        <f t="shared" si="161"/>
        <v>0</v>
      </c>
      <c r="CT59" s="213">
        <f t="shared" si="161"/>
        <v>0</v>
      </c>
      <c r="CU59" s="213">
        <f t="shared" si="161"/>
        <v>0</v>
      </c>
      <c r="CV59" s="213">
        <f t="shared" si="161"/>
        <v>0</v>
      </c>
      <c r="CW59" s="213">
        <f t="shared" si="161"/>
        <v>0</v>
      </c>
      <c r="CX59" s="213">
        <f t="shared" si="161"/>
        <v>0</v>
      </c>
      <c r="CY59" s="213">
        <f t="shared" si="161"/>
        <v>0</v>
      </c>
      <c r="CZ59" s="213">
        <f t="shared" si="161"/>
        <v>0</v>
      </c>
      <c r="DA59" s="213">
        <f t="shared" si="161"/>
        <v>0</v>
      </c>
      <c r="DB59" s="213">
        <f t="shared" si="161"/>
        <v>0</v>
      </c>
      <c r="DC59" s="213">
        <f t="shared" si="161"/>
        <v>0</v>
      </c>
      <c r="DD59" s="213">
        <f t="shared" si="161"/>
        <v>0</v>
      </c>
      <c r="DE59" s="213">
        <f t="shared" si="161"/>
        <v>0</v>
      </c>
      <c r="DF59" s="213">
        <f t="shared" si="161"/>
        <v>0</v>
      </c>
      <c r="DG59" s="213">
        <f t="shared" si="161"/>
        <v>0</v>
      </c>
      <c r="DH59" s="213">
        <f t="shared" si="161"/>
        <v>0</v>
      </c>
      <c r="DI59" s="213">
        <f t="shared" si="161"/>
        <v>0</v>
      </c>
      <c r="DJ59" s="213">
        <f t="shared" si="161"/>
        <v>0</v>
      </c>
      <c r="DK59" s="213">
        <f t="shared" si="161"/>
        <v>0</v>
      </c>
      <c r="DL59" s="213">
        <f t="shared" si="161"/>
        <v>0</v>
      </c>
      <c r="DM59" s="213">
        <f t="shared" si="161"/>
        <v>0</v>
      </c>
      <c r="DN59" s="213">
        <f t="shared" si="161"/>
        <v>0</v>
      </c>
      <c r="DO59" s="213">
        <f t="shared" si="161"/>
        <v>0</v>
      </c>
      <c r="DP59" s="213">
        <f t="shared" si="161"/>
        <v>0</v>
      </c>
      <c r="DQ59" s="213">
        <f t="shared" si="161"/>
        <v>0</v>
      </c>
      <c r="DR59" s="213">
        <f t="shared" si="161"/>
        <v>0</v>
      </c>
      <c r="DS59" s="213">
        <f t="shared" si="161"/>
        <v>0</v>
      </c>
      <c r="DT59" s="213">
        <f t="shared" si="161"/>
        <v>0</v>
      </c>
      <c r="DU59" s="213">
        <f t="shared" si="161"/>
        <v>0</v>
      </c>
      <c r="DV59" s="213">
        <f t="shared" si="161"/>
        <v>0</v>
      </c>
      <c r="DW59" s="213">
        <f t="shared" si="161"/>
        <v>0</v>
      </c>
      <c r="DX59" s="213">
        <f t="shared" si="161"/>
        <v>0</v>
      </c>
      <c r="DY59" s="213">
        <f t="shared" si="161"/>
        <v>0</v>
      </c>
    </row>
    <row r="61" spans="3:129" ht="15">
      <c r="C61" s="3" t="s">
        <v>328</v>
      </c>
    </row>
    <row r="62" spans="3:129">
      <c r="C62" s="209" t="str">
        <f>Inputs!C92</f>
        <v>Holzchips</v>
      </c>
      <c r="D62" s="8" t="s">
        <v>237</v>
      </c>
      <c r="I62" s="199">
        <f t="shared" ref="I62:I66" si="162">SUM(J62:DY62)</f>
        <v>6070.8116573989191</v>
      </c>
      <c r="J62" s="214">
        <f>J53*J$59</f>
        <v>0</v>
      </c>
      <c r="K62" s="214">
        <f t="shared" ref="K62:BV63" si="163">K53*K$59</f>
        <v>0</v>
      </c>
      <c r="L62" s="214">
        <f t="shared" si="163"/>
        <v>0</v>
      </c>
      <c r="M62" s="214">
        <f t="shared" si="163"/>
        <v>0</v>
      </c>
      <c r="N62" s="214">
        <f t="shared" si="163"/>
        <v>0</v>
      </c>
      <c r="O62" s="214">
        <f t="shared" si="163"/>
        <v>0</v>
      </c>
      <c r="P62" s="214">
        <f t="shared" si="163"/>
        <v>80.952300485448362</v>
      </c>
      <c r="Q62" s="214">
        <f t="shared" si="163"/>
        <v>81.044812177577015</v>
      </c>
      <c r="R62" s="214">
        <f t="shared" si="163"/>
        <v>77.089991203174321</v>
      </c>
      <c r="S62" s="214">
        <f t="shared" si="163"/>
        <v>64.997377375228311</v>
      </c>
      <c r="T62" s="214">
        <f t="shared" si="163"/>
        <v>61.012143135964358</v>
      </c>
      <c r="U62" s="214">
        <f t="shared" si="163"/>
        <v>57.014393998949835</v>
      </c>
      <c r="V62" s="214">
        <f t="shared" si="163"/>
        <v>57.086535003076456</v>
      </c>
      <c r="W62" s="214">
        <f t="shared" si="163"/>
        <v>61.241536380096903</v>
      </c>
      <c r="X62" s="214">
        <f t="shared" si="163"/>
        <v>65.404293165421521</v>
      </c>
      <c r="Y62" s="214">
        <f t="shared" si="163"/>
        <v>73.672931262043974</v>
      </c>
      <c r="Z62" s="214">
        <f t="shared" si="163"/>
        <v>81.959046224914047</v>
      </c>
      <c r="AA62" s="214">
        <f t="shared" si="163"/>
        <v>82.062749999999937</v>
      </c>
      <c r="AB62" s="214">
        <f t="shared" si="163"/>
        <v>87.662671098690538</v>
      </c>
      <c r="AC62" s="214">
        <f t="shared" si="163"/>
        <v>87.783587321806891</v>
      </c>
      <c r="AD62" s="214">
        <f t="shared" si="163"/>
        <v>83.517375683074931</v>
      </c>
      <c r="AE62" s="214">
        <f t="shared" si="163"/>
        <v>70.430778397867385</v>
      </c>
      <c r="AF62" s="214">
        <f t="shared" si="163"/>
        <v>66.126216410580611</v>
      </c>
      <c r="AG62" s="214">
        <f t="shared" si="163"/>
        <v>61.805869125649728</v>
      </c>
      <c r="AH62" s="214">
        <f t="shared" si="163"/>
        <v>61.897003860580938</v>
      </c>
      <c r="AI62" s="214">
        <f t="shared" si="163"/>
        <v>66.41600676064256</v>
      </c>
      <c r="AJ62" s="214">
        <f t="shared" si="163"/>
        <v>70.944829786186745</v>
      </c>
      <c r="AK62" s="214">
        <f t="shared" si="163"/>
        <v>79.930620237959602</v>
      </c>
      <c r="AL62" s="214">
        <f t="shared" si="163"/>
        <v>88.938528715721759</v>
      </c>
      <c r="AM62" s="214">
        <f t="shared" si="163"/>
        <v>89.069671426832272</v>
      </c>
      <c r="AN62" s="214">
        <f t="shared" si="163"/>
        <v>94.776070481578103</v>
      </c>
      <c r="AO62" s="214">
        <f t="shared" si="163"/>
        <v>94.902287606184771</v>
      </c>
      <c r="AP62" s="214">
        <f t="shared" si="163"/>
        <v>90.290112867374361</v>
      </c>
      <c r="AQ62" s="214">
        <f t="shared" si="163"/>
        <v>76.142274333569489</v>
      </c>
      <c r="AR62" s="214">
        <f t="shared" si="163"/>
        <v>71.488639272626159</v>
      </c>
      <c r="AS62" s="214">
        <f t="shared" si="163"/>
        <v>66.817938825057936</v>
      </c>
      <c r="AT62" s="214">
        <f t="shared" si="163"/>
        <v>66.916464017399974</v>
      </c>
      <c r="AU62" s="214">
        <f t="shared" si="163"/>
        <v>71.80192980888846</v>
      </c>
      <c r="AV62" s="214">
        <f t="shared" si="163"/>
        <v>76.69801207666039</v>
      </c>
      <c r="AW62" s="214">
        <f t="shared" si="163"/>
        <v>86.41249397288172</v>
      </c>
      <c r="AX62" s="214">
        <f t="shared" si="163"/>
        <v>96.150887528762382</v>
      </c>
      <c r="AY62" s="214">
        <f t="shared" si="163"/>
        <v>96.292665094102006</v>
      </c>
      <c r="AZ62" s="214">
        <f t="shared" si="163"/>
        <v>104.37632891506507</v>
      </c>
      <c r="BA62" s="214">
        <f t="shared" si="163"/>
        <v>104.51533109194072</v>
      </c>
      <c r="BB62" s="214">
        <f t="shared" si="163"/>
        <v>99.435970182528465</v>
      </c>
      <c r="BC62" s="214">
        <f t="shared" si="163"/>
        <v>83.855038827828764</v>
      </c>
      <c r="BD62" s="214">
        <f t="shared" si="163"/>
        <v>78.730017909535775</v>
      </c>
      <c r="BE62" s="214">
        <f t="shared" si="163"/>
        <v>73.586202981337379</v>
      </c>
      <c r="BF62" s="214">
        <f t="shared" si="163"/>
        <v>73.694708196103718</v>
      </c>
      <c r="BG62" s="214">
        <f t="shared" si="163"/>
        <v>79.075042934235938</v>
      </c>
      <c r="BH62" s="214">
        <f t="shared" si="163"/>
        <v>84.467069535249237</v>
      </c>
      <c r="BI62" s="214">
        <f t="shared" si="163"/>
        <v>95.165571303546656</v>
      </c>
      <c r="BJ62" s="214">
        <f t="shared" si="163"/>
        <v>105.89040684197006</v>
      </c>
      <c r="BK62" s="214">
        <f t="shared" si="163"/>
        <v>106.04654564069293</v>
      </c>
      <c r="BL62" s="214">
        <f t="shared" si="163"/>
        <v>106.20291467107882</v>
      </c>
      <c r="BM62" s="214">
        <f t="shared" si="163"/>
        <v>106.34434938604979</v>
      </c>
      <c r="BN62" s="214">
        <f t="shared" si="163"/>
        <v>101.17609966072278</v>
      </c>
      <c r="BO62" s="214">
        <f t="shared" si="163"/>
        <v>85.322502007315833</v>
      </c>
      <c r="BP62" s="214">
        <f t="shared" si="163"/>
        <v>80.107793222952708</v>
      </c>
      <c r="BQ62" s="214">
        <f t="shared" si="163"/>
        <v>74.873961533510837</v>
      </c>
      <c r="BR62" s="214">
        <f t="shared" si="163"/>
        <v>74.984365589535585</v>
      </c>
      <c r="BS62" s="214">
        <f t="shared" si="163"/>
        <v>80.458856185585134</v>
      </c>
      <c r="BT62" s="214">
        <f t="shared" si="163"/>
        <v>85.945243252116185</v>
      </c>
      <c r="BU62" s="214">
        <f t="shared" si="163"/>
        <v>96.830968801358807</v>
      </c>
      <c r="BV62" s="214">
        <f t="shared" si="163"/>
        <v>107.74348896170464</v>
      </c>
      <c r="BW62" s="214">
        <f t="shared" ref="BW62:DY65" si="164">BW53*BW$59</f>
        <v>107.90236018940516</v>
      </c>
      <c r="BX62" s="214">
        <f t="shared" si="164"/>
        <v>108.06146567782281</v>
      </c>
      <c r="BY62" s="214">
        <f t="shared" si="164"/>
        <v>108.21051867986368</v>
      </c>
      <c r="BZ62" s="214">
        <f t="shared" si="164"/>
        <v>102.95157462995951</v>
      </c>
      <c r="CA62" s="214">
        <f t="shared" si="164"/>
        <v>86.819772282950396</v>
      </c>
      <c r="CB62" s="214">
        <f t="shared" si="164"/>
        <v>81.513553893556605</v>
      </c>
      <c r="CC62" s="214">
        <f t="shared" si="164"/>
        <v>76.187877023395544</v>
      </c>
      <c r="CD62" s="214">
        <f t="shared" si="164"/>
        <v>76.300218489921704</v>
      </c>
      <c r="CE62" s="214">
        <f t="shared" si="164"/>
        <v>81.870777436650911</v>
      </c>
      <c r="CF62" s="214">
        <f t="shared" si="164"/>
        <v>87.453441617449414</v>
      </c>
      <c r="CG62" s="214">
        <f t="shared" si="164"/>
        <v>98.530193835040308</v>
      </c>
      <c r="CH62" s="214">
        <f t="shared" si="164"/>
        <v>109.63421086530856</v>
      </c>
      <c r="CI62" s="214">
        <f t="shared" si="164"/>
        <v>109.79587002305441</v>
      </c>
      <c r="CJ62" s="214">
        <f t="shared" si="164"/>
        <v>0</v>
      </c>
      <c r="CK62" s="214">
        <f t="shared" si="164"/>
        <v>0</v>
      </c>
      <c r="CL62" s="214">
        <f t="shared" si="164"/>
        <v>0</v>
      </c>
      <c r="CM62" s="214">
        <f t="shared" si="164"/>
        <v>0</v>
      </c>
      <c r="CN62" s="214">
        <f t="shared" si="164"/>
        <v>0</v>
      </c>
      <c r="CO62" s="214">
        <f t="shared" si="164"/>
        <v>0</v>
      </c>
      <c r="CP62" s="214">
        <f t="shared" si="164"/>
        <v>0</v>
      </c>
      <c r="CQ62" s="214">
        <f t="shared" si="164"/>
        <v>0</v>
      </c>
      <c r="CR62" s="214">
        <f t="shared" si="164"/>
        <v>0</v>
      </c>
      <c r="CS62" s="214">
        <f t="shared" si="164"/>
        <v>0</v>
      </c>
      <c r="CT62" s="214">
        <f t="shared" si="164"/>
        <v>0</v>
      </c>
      <c r="CU62" s="214">
        <f t="shared" si="164"/>
        <v>0</v>
      </c>
      <c r="CV62" s="214">
        <f t="shared" si="164"/>
        <v>0</v>
      </c>
      <c r="CW62" s="214">
        <f t="shared" si="164"/>
        <v>0</v>
      </c>
      <c r="CX62" s="214">
        <f t="shared" si="164"/>
        <v>0</v>
      </c>
      <c r="CY62" s="214">
        <f t="shared" si="164"/>
        <v>0</v>
      </c>
      <c r="CZ62" s="214">
        <f t="shared" si="164"/>
        <v>0</v>
      </c>
      <c r="DA62" s="214">
        <f t="shared" si="164"/>
        <v>0</v>
      </c>
      <c r="DB62" s="214">
        <f t="shared" si="164"/>
        <v>0</v>
      </c>
      <c r="DC62" s="214">
        <f t="shared" si="164"/>
        <v>0</v>
      </c>
      <c r="DD62" s="214">
        <f t="shared" si="164"/>
        <v>0</v>
      </c>
      <c r="DE62" s="214">
        <f t="shared" si="164"/>
        <v>0</v>
      </c>
      <c r="DF62" s="214">
        <f t="shared" si="164"/>
        <v>0</v>
      </c>
      <c r="DG62" s="214">
        <f t="shared" si="164"/>
        <v>0</v>
      </c>
      <c r="DH62" s="214">
        <f t="shared" si="164"/>
        <v>0</v>
      </c>
      <c r="DI62" s="214">
        <f t="shared" si="164"/>
        <v>0</v>
      </c>
      <c r="DJ62" s="214">
        <f t="shared" si="164"/>
        <v>0</v>
      </c>
      <c r="DK62" s="214">
        <f t="shared" si="164"/>
        <v>0</v>
      </c>
      <c r="DL62" s="214">
        <f t="shared" si="164"/>
        <v>0</v>
      </c>
      <c r="DM62" s="214">
        <f t="shared" si="164"/>
        <v>0</v>
      </c>
      <c r="DN62" s="214">
        <f t="shared" si="164"/>
        <v>0</v>
      </c>
      <c r="DO62" s="214">
        <f t="shared" si="164"/>
        <v>0</v>
      </c>
      <c r="DP62" s="214">
        <f t="shared" si="164"/>
        <v>0</v>
      </c>
      <c r="DQ62" s="214">
        <f t="shared" si="164"/>
        <v>0</v>
      </c>
      <c r="DR62" s="214">
        <f t="shared" si="164"/>
        <v>0</v>
      </c>
      <c r="DS62" s="214">
        <f t="shared" si="164"/>
        <v>0</v>
      </c>
      <c r="DT62" s="214">
        <f t="shared" si="164"/>
        <v>0</v>
      </c>
      <c r="DU62" s="214">
        <f t="shared" si="164"/>
        <v>0</v>
      </c>
      <c r="DV62" s="214">
        <f t="shared" si="164"/>
        <v>0</v>
      </c>
      <c r="DW62" s="214">
        <f t="shared" si="164"/>
        <v>0</v>
      </c>
      <c r="DX62" s="214">
        <f t="shared" si="164"/>
        <v>0</v>
      </c>
      <c r="DY62" s="214">
        <f t="shared" si="164"/>
        <v>0</v>
      </c>
    </row>
    <row r="63" spans="3:129">
      <c r="C63" s="209" t="str">
        <f>Inputs!C93</f>
        <v>Transportkosten zum Heizwerk</v>
      </c>
      <c r="D63" s="8" t="s">
        <v>237</v>
      </c>
      <c r="I63" s="199">
        <f t="shared" si="162"/>
        <v>1127.4364506597992</v>
      </c>
      <c r="J63" s="214">
        <f t="shared" ref="J63:Y65" si="165">J54*J$59</f>
        <v>0</v>
      </c>
      <c r="K63" s="214">
        <f t="shared" si="165"/>
        <v>0</v>
      </c>
      <c r="L63" s="214">
        <f t="shared" si="165"/>
        <v>0</v>
      </c>
      <c r="M63" s="214">
        <f t="shared" si="165"/>
        <v>0</v>
      </c>
      <c r="N63" s="214">
        <f t="shared" si="165"/>
        <v>0</v>
      </c>
      <c r="O63" s="214">
        <f t="shared" si="165"/>
        <v>0</v>
      </c>
      <c r="P63" s="214">
        <f t="shared" si="165"/>
        <v>15.03399866158327</v>
      </c>
      <c r="Q63" s="214">
        <f t="shared" si="165"/>
        <v>15.051179404407161</v>
      </c>
      <c r="R63" s="214">
        <f t="shared" si="165"/>
        <v>14.316712652018088</v>
      </c>
      <c r="S63" s="214">
        <f t="shared" si="165"/>
        <v>12.070941512542401</v>
      </c>
      <c r="T63" s="214">
        <f t="shared" si="165"/>
        <v>11.33082658239338</v>
      </c>
      <c r="U63" s="214">
        <f t="shared" si="165"/>
        <v>10.588387456947826</v>
      </c>
      <c r="V63" s="214">
        <f t="shared" si="165"/>
        <v>10.601785071999915</v>
      </c>
      <c r="W63" s="214">
        <f t="shared" si="165"/>
        <v>11.373428184875138</v>
      </c>
      <c r="X63" s="214">
        <f t="shared" si="165"/>
        <v>12.146511587863998</v>
      </c>
      <c r="Y63" s="214">
        <f t="shared" si="165"/>
        <v>13.682115805808166</v>
      </c>
      <c r="Z63" s="214">
        <f t="shared" si="163"/>
        <v>15.220965727484039</v>
      </c>
      <c r="AA63" s="214">
        <f t="shared" si="163"/>
        <v>15.24022499999999</v>
      </c>
      <c r="AB63" s="214">
        <f t="shared" si="163"/>
        <v>16.280210346899668</v>
      </c>
      <c r="AC63" s="214">
        <f t="shared" si="163"/>
        <v>16.302666216906996</v>
      </c>
      <c r="AD63" s="214">
        <f t="shared" si="163"/>
        <v>15.510369769713918</v>
      </c>
      <c r="AE63" s="214">
        <f t="shared" si="163"/>
        <v>13.080001702461086</v>
      </c>
      <c r="AF63" s="214">
        <f t="shared" si="163"/>
        <v>12.280583047679254</v>
      </c>
      <c r="AG63" s="214">
        <f t="shared" si="163"/>
        <v>11.478232837620665</v>
      </c>
      <c r="AH63" s="214">
        <f t="shared" si="163"/>
        <v>11.495157859822175</v>
      </c>
      <c r="AI63" s="214">
        <f t="shared" si="163"/>
        <v>12.334401255547903</v>
      </c>
      <c r="AJ63" s="214">
        <f t="shared" si="163"/>
        <v>13.175468388863253</v>
      </c>
      <c r="AK63" s="214">
        <f t="shared" si="163"/>
        <v>14.844258044192497</v>
      </c>
      <c r="AL63" s="214">
        <f t="shared" si="163"/>
        <v>16.517155332919753</v>
      </c>
      <c r="AM63" s="214">
        <f t="shared" si="163"/>
        <v>16.541510407840278</v>
      </c>
      <c r="AN63" s="214">
        <f t="shared" si="163"/>
        <v>17.601270232293075</v>
      </c>
      <c r="AO63" s="214">
        <f t="shared" si="163"/>
        <v>17.624710555434312</v>
      </c>
      <c r="AP63" s="214">
        <f t="shared" si="163"/>
        <v>16.768163818226668</v>
      </c>
      <c r="AQ63" s="214">
        <f t="shared" si="163"/>
        <v>14.140708090520048</v>
      </c>
      <c r="AR63" s="214">
        <f t="shared" si="163"/>
        <v>13.276461579202003</v>
      </c>
      <c r="AS63" s="214">
        <f t="shared" si="163"/>
        <v>12.409045781796472</v>
      </c>
      <c r="AT63" s="214">
        <f t="shared" si="163"/>
        <v>12.427343317517137</v>
      </c>
      <c r="AU63" s="214">
        <f t="shared" si="163"/>
        <v>13.334644107365001</v>
      </c>
      <c r="AV63" s="214">
        <f t="shared" si="163"/>
        <v>14.243916528522645</v>
      </c>
      <c r="AW63" s="214">
        <f t="shared" si="163"/>
        <v>16.048034594963749</v>
      </c>
      <c r="AX63" s="214">
        <f t="shared" si="163"/>
        <v>17.856593398198729</v>
      </c>
      <c r="AY63" s="214">
        <f t="shared" si="163"/>
        <v>17.882923517476087</v>
      </c>
      <c r="AZ63" s="214">
        <f t="shared" si="163"/>
        <v>19.38417536994066</v>
      </c>
      <c r="BA63" s="214">
        <f t="shared" si="163"/>
        <v>19.40999005993185</v>
      </c>
      <c r="BB63" s="214">
        <f t="shared" si="163"/>
        <v>18.466680176755286</v>
      </c>
      <c r="BC63" s="214">
        <f t="shared" si="163"/>
        <v>15.573078639453914</v>
      </c>
      <c r="BD63" s="214">
        <f t="shared" si="163"/>
        <v>14.621289040342358</v>
      </c>
      <c r="BE63" s="214">
        <f t="shared" si="163"/>
        <v>13.666009125105516</v>
      </c>
      <c r="BF63" s="214">
        <f t="shared" si="163"/>
        <v>13.686160093562121</v>
      </c>
      <c r="BG63" s="214">
        <f t="shared" si="163"/>
        <v>14.685365116358103</v>
      </c>
      <c r="BH63" s="214">
        <f t="shared" si="163"/>
        <v>15.686741485117713</v>
      </c>
      <c r="BI63" s="214">
        <f t="shared" si="163"/>
        <v>17.673606099230092</v>
      </c>
      <c r="BJ63" s="214">
        <f t="shared" si="163"/>
        <v>19.665361270651584</v>
      </c>
      <c r="BK63" s="214">
        <f t="shared" si="163"/>
        <v>19.694358476128688</v>
      </c>
      <c r="BL63" s="214">
        <f t="shared" si="163"/>
        <v>19.723398438914639</v>
      </c>
      <c r="BM63" s="214">
        <f t="shared" si="163"/>
        <v>19.749664885980675</v>
      </c>
      <c r="BN63" s="214">
        <f t="shared" si="163"/>
        <v>18.789847079848517</v>
      </c>
      <c r="BO63" s="214">
        <f t="shared" si="163"/>
        <v>15.845607515644369</v>
      </c>
      <c r="BP63" s="214">
        <f t="shared" si="163"/>
        <v>14.87716159854836</v>
      </c>
      <c r="BQ63" s="214">
        <f t="shared" si="163"/>
        <v>13.905164284794871</v>
      </c>
      <c r="BR63" s="214">
        <f t="shared" si="163"/>
        <v>13.925667895199469</v>
      </c>
      <c r="BS63" s="214">
        <f t="shared" si="163"/>
        <v>14.942359005894382</v>
      </c>
      <c r="BT63" s="214">
        <f t="shared" si="163"/>
        <v>15.961259461107289</v>
      </c>
      <c r="BU63" s="214">
        <f t="shared" si="163"/>
        <v>17.982894205966634</v>
      </c>
      <c r="BV63" s="214">
        <f t="shared" si="163"/>
        <v>20.009505092888009</v>
      </c>
      <c r="BW63" s="214">
        <f t="shared" si="164"/>
        <v>20.039009749460959</v>
      </c>
      <c r="BX63" s="214">
        <f t="shared" si="164"/>
        <v>20.068557911595668</v>
      </c>
      <c r="BY63" s="214">
        <f t="shared" si="164"/>
        <v>20.096239183403256</v>
      </c>
      <c r="BZ63" s="214">
        <f t="shared" si="164"/>
        <v>19.11957814556391</v>
      </c>
      <c r="CA63" s="214">
        <f t="shared" si="164"/>
        <v>16.123671995405072</v>
      </c>
      <c r="CB63" s="214">
        <f t="shared" si="164"/>
        <v>15.138231437374799</v>
      </c>
      <c r="CC63" s="214">
        <f t="shared" si="164"/>
        <v>14.149177161487748</v>
      </c>
      <c r="CD63" s="214">
        <f t="shared" si="164"/>
        <v>14.170040576699748</v>
      </c>
      <c r="CE63" s="214">
        <f t="shared" si="164"/>
        <v>15.204572952520884</v>
      </c>
      <c r="CF63" s="214">
        <f t="shared" si="164"/>
        <v>16.241353443240602</v>
      </c>
      <c r="CG63" s="214">
        <f t="shared" si="164"/>
        <v>18.298464569364629</v>
      </c>
      <c r="CH63" s="214">
        <f t="shared" si="164"/>
        <v>20.360639160700163</v>
      </c>
      <c r="CI63" s="214">
        <f t="shared" si="164"/>
        <v>20.390661575710105</v>
      </c>
      <c r="CJ63" s="214">
        <f t="shared" si="164"/>
        <v>0</v>
      </c>
      <c r="CK63" s="214">
        <f t="shared" si="164"/>
        <v>0</v>
      </c>
      <c r="CL63" s="214">
        <f t="shared" si="164"/>
        <v>0</v>
      </c>
      <c r="CM63" s="214">
        <f t="shared" si="164"/>
        <v>0</v>
      </c>
      <c r="CN63" s="214">
        <f t="shared" si="164"/>
        <v>0</v>
      </c>
      <c r="CO63" s="214">
        <f t="shared" si="164"/>
        <v>0</v>
      </c>
      <c r="CP63" s="214">
        <f t="shared" si="164"/>
        <v>0</v>
      </c>
      <c r="CQ63" s="214">
        <f t="shared" si="164"/>
        <v>0</v>
      </c>
      <c r="CR63" s="214">
        <f t="shared" si="164"/>
        <v>0</v>
      </c>
      <c r="CS63" s="214">
        <f t="shared" si="164"/>
        <v>0</v>
      </c>
      <c r="CT63" s="214">
        <f t="shared" si="164"/>
        <v>0</v>
      </c>
      <c r="CU63" s="214">
        <f t="shared" si="164"/>
        <v>0</v>
      </c>
      <c r="CV63" s="214">
        <f t="shared" si="164"/>
        <v>0</v>
      </c>
      <c r="CW63" s="214">
        <f t="shared" si="164"/>
        <v>0</v>
      </c>
      <c r="CX63" s="214">
        <f t="shared" si="164"/>
        <v>0</v>
      </c>
      <c r="CY63" s="214">
        <f t="shared" si="164"/>
        <v>0</v>
      </c>
      <c r="CZ63" s="214">
        <f t="shared" si="164"/>
        <v>0</v>
      </c>
      <c r="DA63" s="214">
        <f t="shared" si="164"/>
        <v>0</v>
      </c>
      <c r="DB63" s="214">
        <f t="shared" si="164"/>
        <v>0</v>
      </c>
      <c r="DC63" s="214">
        <f t="shared" si="164"/>
        <v>0</v>
      </c>
      <c r="DD63" s="214">
        <f t="shared" si="164"/>
        <v>0</v>
      </c>
      <c r="DE63" s="214">
        <f t="shared" si="164"/>
        <v>0</v>
      </c>
      <c r="DF63" s="214">
        <f t="shared" si="164"/>
        <v>0</v>
      </c>
      <c r="DG63" s="214">
        <f t="shared" si="164"/>
        <v>0</v>
      </c>
      <c r="DH63" s="214">
        <f t="shared" si="164"/>
        <v>0</v>
      </c>
      <c r="DI63" s="214">
        <f t="shared" si="164"/>
        <v>0</v>
      </c>
      <c r="DJ63" s="214">
        <f t="shared" si="164"/>
        <v>0</v>
      </c>
      <c r="DK63" s="214">
        <f t="shared" si="164"/>
        <v>0</v>
      </c>
      <c r="DL63" s="214">
        <f t="shared" si="164"/>
        <v>0</v>
      </c>
      <c r="DM63" s="214">
        <f t="shared" si="164"/>
        <v>0</v>
      </c>
      <c r="DN63" s="214">
        <f t="shared" si="164"/>
        <v>0</v>
      </c>
      <c r="DO63" s="214">
        <f t="shared" si="164"/>
        <v>0</v>
      </c>
      <c r="DP63" s="214">
        <f t="shared" si="164"/>
        <v>0</v>
      </c>
      <c r="DQ63" s="214">
        <f t="shared" si="164"/>
        <v>0</v>
      </c>
      <c r="DR63" s="214">
        <f t="shared" si="164"/>
        <v>0</v>
      </c>
      <c r="DS63" s="214">
        <f t="shared" si="164"/>
        <v>0</v>
      </c>
      <c r="DT63" s="214">
        <f t="shared" si="164"/>
        <v>0</v>
      </c>
      <c r="DU63" s="214">
        <f t="shared" si="164"/>
        <v>0</v>
      </c>
      <c r="DV63" s="214">
        <f t="shared" si="164"/>
        <v>0</v>
      </c>
      <c r="DW63" s="214">
        <f t="shared" si="164"/>
        <v>0</v>
      </c>
      <c r="DX63" s="214">
        <f t="shared" si="164"/>
        <v>0</v>
      </c>
      <c r="DY63" s="214">
        <f t="shared" si="164"/>
        <v>0</v>
      </c>
    </row>
    <row r="64" spans="3:129">
      <c r="C64" s="209" t="str">
        <f>Inputs!C94</f>
        <v>Sonstiges</v>
      </c>
      <c r="D64" s="8" t="s">
        <v>237</v>
      </c>
      <c r="I64" s="199">
        <f t="shared" si="162"/>
        <v>411.94793389492679</v>
      </c>
      <c r="J64" s="214">
        <f t="shared" si="165"/>
        <v>0</v>
      </c>
      <c r="K64" s="214">
        <f t="shared" ref="K64:BV65" si="166">K55*K$59</f>
        <v>0</v>
      </c>
      <c r="L64" s="214">
        <f t="shared" si="166"/>
        <v>0</v>
      </c>
      <c r="M64" s="214">
        <f t="shared" si="166"/>
        <v>0</v>
      </c>
      <c r="N64" s="214">
        <f t="shared" si="166"/>
        <v>0</v>
      </c>
      <c r="O64" s="214">
        <f t="shared" si="166"/>
        <v>0</v>
      </c>
      <c r="P64" s="214">
        <f t="shared" si="166"/>
        <v>5.4931918186554256</v>
      </c>
      <c r="Q64" s="214">
        <f t="shared" si="166"/>
        <v>5.4994693977641553</v>
      </c>
      <c r="R64" s="214">
        <f t="shared" si="166"/>
        <v>5.2311065459296859</v>
      </c>
      <c r="S64" s="214">
        <f t="shared" si="166"/>
        <v>4.4105363218904925</v>
      </c>
      <c r="T64" s="214">
        <f t="shared" si="166"/>
        <v>4.1401097127975808</v>
      </c>
      <c r="U64" s="214">
        <f t="shared" si="166"/>
        <v>3.8688338785001672</v>
      </c>
      <c r="V64" s="214">
        <f t="shared" si="166"/>
        <v>3.8737291609230455</v>
      </c>
      <c r="W64" s="214">
        <f t="shared" si="166"/>
        <v>4.1556756829351462</v>
      </c>
      <c r="X64" s="214">
        <f t="shared" si="166"/>
        <v>4.4381484647964609</v>
      </c>
      <c r="Y64" s="214">
        <f t="shared" si="166"/>
        <v>4.9992346213529837</v>
      </c>
      <c r="Z64" s="214">
        <f t="shared" si="166"/>
        <v>5.5615067081191674</v>
      </c>
      <c r="AA64" s="214">
        <f t="shared" si="166"/>
        <v>5.5685437499999955</v>
      </c>
      <c r="AB64" s="214">
        <f t="shared" si="166"/>
        <v>5.9485383959825722</v>
      </c>
      <c r="AC64" s="214">
        <f t="shared" si="166"/>
        <v>5.9567434254083258</v>
      </c>
      <c r="AD64" s="214">
        <f t="shared" si="166"/>
        <v>5.6672504927800844</v>
      </c>
      <c r="AE64" s="214">
        <f t="shared" si="166"/>
        <v>4.7792313912838571</v>
      </c>
      <c r="AF64" s="214">
        <f t="shared" si="166"/>
        <v>4.4871361135751124</v>
      </c>
      <c r="AG64" s="214">
        <f t="shared" si="166"/>
        <v>4.1939696906690882</v>
      </c>
      <c r="AH64" s="214">
        <f t="shared" si="166"/>
        <v>4.2001538333965636</v>
      </c>
      <c r="AI64" s="214">
        <f t="shared" si="166"/>
        <v>4.5068004587578878</v>
      </c>
      <c r="AJ64" s="214">
        <f t="shared" si="166"/>
        <v>4.8141134497769569</v>
      </c>
      <c r="AK64" s="214">
        <f t="shared" si="166"/>
        <v>5.423863516147259</v>
      </c>
      <c r="AL64" s="214">
        <f t="shared" si="166"/>
        <v>6.0351144485668335</v>
      </c>
      <c r="AM64" s="214">
        <f t="shared" si="166"/>
        <v>6.0440134182493335</v>
      </c>
      <c r="AN64" s="214">
        <f t="shared" si="166"/>
        <v>6.4312333541070847</v>
      </c>
      <c r="AO64" s="214">
        <f t="shared" si="166"/>
        <v>6.4397980875625374</v>
      </c>
      <c r="AP64" s="214">
        <f t="shared" si="166"/>
        <v>6.1268290874289733</v>
      </c>
      <c r="AQ64" s="214">
        <f t="shared" si="166"/>
        <v>5.1667971869207872</v>
      </c>
      <c r="AR64" s="214">
        <f t="shared" si="166"/>
        <v>4.8510148077853472</v>
      </c>
      <c r="AS64" s="214">
        <f t="shared" si="166"/>
        <v>4.5340744202717884</v>
      </c>
      <c r="AT64" s="214">
        <f t="shared" si="166"/>
        <v>4.5407600583235697</v>
      </c>
      <c r="AU64" s="214">
        <f t="shared" si="166"/>
        <v>4.8722738084602888</v>
      </c>
      <c r="AV64" s="214">
        <f t="shared" si="166"/>
        <v>5.2045079623448123</v>
      </c>
      <c r="AW64" s="214">
        <f t="shared" si="166"/>
        <v>5.86370494815983</v>
      </c>
      <c r="AX64" s="214">
        <f t="shared" si="166"/>
        <v>6.5245245108803047</v>
      </c>
      <c r="AY64" s="214">
        <f t="shared" si="166"/>
        <v>6.5341451313854932</v>
      </c>
      <c r="AZ64" s="214">
        <f t="shared" si="166"/>
        <v>7.0826794620937008</v>
      </c>
      <c r="BA64" s="214">
        <f t="shared" si="166"/>
        <v>7.0921117526674049</v>
      </c>
      <c r="BB64" s="214">
        <f t="shared" si="166"/>
        <v>6.7474408338144318</v>
      </c>
      <c r="BC64" s="214">
        <f t="shared" si="166"/>
        <v>5.6901633490312369</v>
      </c>
      <c r="BD64" s="214">
        <f t="shared" si="166"/>
        <v>5.3423940724327847</v>
      </c>
      <c r="BE64" s="214">
        <f t="shared" si="166"/>
        <v>4.9933494880193221</v>
      </c>
      <c r="BF64" s="214">
        <f t="shared" si="166"/>
        <v>5.000712341878466</v>
      </c>
      <c r="BG64" s="214">
        <f t="shared" si="166"/>
        <v>5.3658064848231524</v>
      </c>
      <c r="BH64" s="214">
        <f t="shared" si="166"/>
        <v>5.7316940041776254</v>
      </c>
      <c r="BI64" s="214">
        <f t="shared" si="166"/>
        <v>6.4576637670263795</v>
      </c>
      <c r="BJ64" s="214">
        <f t="shared" si="166"/>
        <v>7.1854204642765387</v>
      </c>
      <c r="BK64" s="214">
        <f t="shared" si="166"/>
        <v>7.196015597047019</v>
      </c>
      <c r="BL64" s="214">
        <f t="shared" si="166"/>
        <v>7.2066263526803471</v>
      </c>
      <c r="BM64" s="214">
        <f t="shared" si="166"/>
        <v>7.2162237083390908</v>
      </c>
      <c r="BN64" s="214">
        <f t="shared" si="166"/>
        <v>6.8655210484061895</v>
      </c>
      <c r="BO64" s="214">
        <f t="shared" si="166"/>
        <v>5.7897412076392882</v>
      </c>
      <c r="BP64" s="214">
        <f t="shared" si="166"/>
        <v>5.4358859687003616</v>
      </c>
      <c r="BQ64" s="214">
        <f t="shared" si="166"/>
        <v>5.0807331040596635</v>
      </c>
      <c r="BR64" s="214">
        <f t="shared" si="166"/>
        <v>5.0882248078613435</v>
      </c>
      <c r="BS64" s="214">
        <f t="shared" si="166"/>
        <v>5.4597080983075621</v>
      </c>
      <c r="BT64" s="214">
        <f t="shared" si="166"/>
        <v>5.8319986492507399</v>
      </c>
      <c r="BU64" s="214">
        <f t="shared" si="166"/>
        <v>6.5706728829493475</v>
      </c>
      <c r="BV64" s="214">
        <f t="shared" si="166"/>
        <v>7.3111653224013855</v>
      </c>
      <c r="BW64" s="214">
        <f t="shared" si="164"/>
        <v>7.321945869995349</v>
      </c>
      <c r="BX64" s="214">
        <f t="shared" si="164"/>
        <v>7.3327423138522612</v>
      </c>
      <c r="BY64" s="214">
        <f t="shared" si="164"/>
        <v>7.3428566247050346</v>
      </c>
      <c r="BZ64" s="214">
        <f t="shared" si="164"/>
        <v>6.9859997070329669</v>
      </c>
      <c r="CA64" s="214">
        <f t="shared" si="164"/>
        <v>5.8913416906287752</v>
      </c>
      <c r="CB64" s="214">
        <f t="shared" si="164"/>
        <v>5.5312768713484832</v>
      </c>
      <c r="CC64" s="214">
        <f t="shared" si="164"/>
        <v>5.1698916551589837</v>
      </c>
      <c r="CD64" s="214">
        <f t="shared" si="164"/>
        <v>5.1775148261018291</v>
      </c>
      <c r="CE64" s="214">
        <f t="shared" si="164"/>
        <v>5.5555170403441689</v>
      </c>
      <c r="CF64" s="214">
        <f t="shared" si="164"/>
        <v>5.9343406811840662</v>
      </c>
      <c r="CG64" s="214">
        <f t="shared" si="164"/>
        <v>6.6859774388063062</v>
      </c>
      <c r="CH64" s="214">
        <f t="shared" si="164"/>
        <v>7.4394643087173655</v>
      </c>
      <c r="CI64" s="214">
        <f t="shared" si="164"/>
        <v>7.4504340372786908</v>
      </c>
      <c r="CJ64" s="214">
        <f t="shared" si="164"/>
        <v>0</v>
      </c>
      <c r="CK64" s="214">
        <f t="shared" si="164"/>
        <v>0</v>
      </c>
      <c r="CL64" s="214">
        <f t="shared" si="164"/>
        <v>0</v>
      </c>
      <c r="CM64" s="214">
        <f t="shared" si="164"/>
        <v>0</v>
      </c>
      <c r="CN64" s="214">
        <f t="shared" si="164"/>
        <v>0</v>
      </c>
      <c r="CO64" s="214">
        <f t="shared" si="164"/>
        <v>0</v>
      </c>
      <c r="CP64" s="214">
        <f t="shared" si="164"/>
        <v>0</v>
      </c>
      <c r="CQ64" s="214">
        <f t="shared" si="164"/>
        <v>0</v>
      </c>
      <c r="CR64" s="214">
        <f t="shared" si="164"/>
        <v>0</v>
      </c>
      <c r="CS64" s="214">
        <f t="shared" si="164"/>
        <v>0</v>
      </c>
      <c r="CT64" s="214">
        <f t="shared" si="164"/>
        <v>0</v>
      </c>
      <c r="CU64" s="214">
        <f t="shared" si="164"/>
        <v>0</v>
      </c>
      <c r="CV64" s="214">
        <f t="shared" si="164"/>
        <v>0</v>
      </c>
      <c r="CW64" s="214">
        <f t="shared" si="164"/>
        <v>0</v>
      </c>
      <c r="CX64" s="214">
        <f t="shared" si="164"/>
        <v>0</v>
      </c>
      <c r="CY64" s="214">
        <f t="shared" si="164"/>
        <v>0</v>
      </c>
      <c r="CZ64" s="214">
        <f t="shared" si="164"/>
        <v>0</v>
      </c>
      <c r="DA64" s="214">
        <f t="shared" si="164"/>
        <v>0</v>
      </c>
      <c r="DB64" s="214">
        <f t="shared" si="164"/>
        <v>0</v>
      </c>
      <c r="DC64" s="214">
        <f t="shared" si="164"/>
        <v>0</v>
      </c>
      <c r="DD64" s="214">
        <f t="shared" si="164"/>
        <v>0</v>
      </c>
      <c r="DE64" s="214">
        <f t="shared" si="164"/>
        <v>0</v>
      </c>
      <c r="DF64" s="214">
        <f t="shared" si="164"/>
        <v>0</v>
      </c>
      <c r="DG64" s="214">
        <f t="shared" si="164"/>
        <v>0</v>
      </c>
      <c r="DH64" s="214">
        <f t="shared" si="164"/>
        <v>0</v>
      </c>
      <c r="DI64" s="214">
        <f t="shared" si="164"/>
        <v>0</v>
      </c>
      <c r="DJ64" s="214">
        <f t="shared" si="164"/>
        <v>0</v>
      </c>
      <c r="DK64" s="214">
        <f t="shared" si="164"/>
        <v>0</v>
      </c>
      <c r="DL64" s="214">
        <f t="shared" si="164"/>
        <v>0</v>
      </c>
      <c r="DM64" s="214">
        <f t="shared" si="164"/>
        <v>0</v>
      </c>
      <c r="DN64" s="214">
        <f t="shared" si="164"/>
        <v>0</v>
      </c>
      <c r="DO64" s="214">
        <f t="shared" si="164"/>
        <v>0</v>
      </c>
      <c r="DP64" s="214">
        <f t="shared" si="164"/>
        <v>0</v>
      </c>
      <c r="DQ64" s="214">
        <f t="shared" si="164"/>
        <v>0</v>
      </c>
      <c r="DR64" s="214">
        <f t="shared" si="164"/>
        <v>0</v>
      </c>
      <c r="DS64" s="214">
        <f t="shared" si="164"/>
        <v>0</v>
      </c>
      <c r="DT64" s="214">
        <f t="shared" si="164"/>
        <v>0</v>
      </c>
      <c r="DU64" s="214">
        <f t="shared" si="164"/>
        <v>0</v>
      </c>
      <c r="DV64" s="214">
        <f t="shared" si="164"/>
        <v>0</v>
      </c>
      <c r="DW64" s="214">
        <f t="shared" si="164"/>
        <v>0</v>
      </c>
      <c r="DX64" s="214">
        <f t="shared" si="164"/>
        <v>0</v>
      </c>
      <c r="DY64" s="214">
        <f t="shared" si="164"/>
        <v>0</v>
      </c>
    </row>
    <row r="65" spans="3:129">
      <c r="C65" s="209" t="str">
        <f>Inputs!C95</f>
        <v>frei</v>
      </c>
      <c r="D65" s="8" t="s">
        <v>237</v>
      </c>
      <c r="I65" s="199">
        <f t="shared" si="162"/>
        <v>0</v>
      </c>
      <c r="J65" s="214">
        <f t="shared" si="165"/>
        <v>0</v>
      </c>
      <c r="K65" s="214">
        <f t="shared" si="166"/>
        <v>0</v>
      </c>
      <c r="L65" s="214">
        <f t="shared" si="166"/>
        <v>0</v>
      </c>
      <c r="M65" s="214">
        <f t="shared" si="166"/>
        <v>0</v>
      </c>
      <c r="N65" s="214">
        <f t="shared" si="166"/>
        <v>0</v>
      </c>
      <c r="O65" s="214">
        <f t="shared" si="166"/>
        <v>0</v>
      </c>
      <c r="P65" s="214">
        <f t="shared" si="166"/>
        <v>0</v>
      </c>
      <c r="Q65" s="214">
        <f t="shared" si="166"/>
        <v>0</v>
      </c>
      <c r="R65" s="214">
        <f t="shared" si="166"/>
        <v>0</v>
      </c>
      <c r="S65" s="214">
        <f t="shared" si="166"/>
        <v>0</v>
      </c>
      <c r="T65" s="214">
        <f t="shared" si="166"/>
        <v>0</v>
      </c>
      <c r="U65" s="214">
        <f t="shared" si="166"/>
        <v>0</v>
      </c>
      <c r="V65" s="214">
        <f t="shared" si="166"/>
        <v>0</v>
      </c>
      <c r="W65" s="214">
        <f t="shared" si="166"/>
        <v>0</v>
      </c>
      <c r="X65" s="214">
        <f t="shared" si="166"/>
        <v>0</v>
      </c>
      <c r="Y65" s="214">
        <f t="shared" si="166"/>
        <v>0</v>
      </c>
      <c r="Z65" s="214">
        <f t="shared" si="166"/>
        <v>0</v>
      </c>
      <c r="AA65" s="214">
        <f t="shared" si="166"/>
        <v>0</v>
      </c>
      <c r="AB65" s="214">
        <f t="shared" si="166"/>
        <v>0</v>
      </c>
      <c r="AC65" s="214">
        <f t="shared" si="166"/>
        <v>0</v>
      </c>
      <c r="AD65" s="214">
        <f t="shared" si="166"/>
        <v>0</v>
      </c>
      <c r="AE65" s="214">
        <f t="shared" si="166"/>
        <v>0</v>
      </c>
      <c r="AF65" s="214">
        <f t="shared" si="166"/>
        <v>0</v>
      </c>
      <c r="AG65" s="214">
        <f t="shared" si="166"/>
        <v>0</v>
      </c>
      <c r="AH65" s="214">
        <f t="shared" si="166"/>
        <v>0</v>
      </c>
      <c r="AI65" s="214">
        <f t="shared" si="166"/>
        <v>0</v>
      </c>
      <c r="AJ65" s="214">
        <f t="shared" si="166"/>
        <v>0</v>
      </c>
      <c r="AK65" s="214">
        <f t="shared" si="166"/>
        <v>0</v>
      </c>
      <c r="AL65" s="214">
        <f t="shared" si="166"/>
        <v>0</v>
      </c>
      <c r="AM65" s="214">
        <f t="shared" si="166"/>
        <v>0</v>
      </c>
      <c r="AN65" s="214">
        <f t="shared" si="166"/>
        <v>0</v>
      </c>
      <c r="AO65" s="214">
        <f t="shared" si="166"/>
        <v>0</v>
      </c>
      <c r="AP65" s="214">
        <f t="shared" si="166"/>
        <v>0</v>
      </c>
      <c r="AQ65" s="214">
        <f t="shared" si="166"/>
        <v>0</v>
      </c>
      <c r="AR65" s="214">
        <f t="shared" si="166"/>
        <v>0</v>
      </c>
      <c r="AS65" s="214">
        <f t="shared" si="166"/>
        <v>0</v>
      </c>
      <c r="AT65" s="214">
        <f t="shared" si="166"/>
        <v>0</v>
      </c>
      <c r="AU65" s="214">
        <f t="shared" si="166"/>
        <v>0</v>
      </c>
      <c r="AV65" s="214">
        <f t="shared" si="166"/>
        <v>0</v>
      </c>
      <c r="AW65" s="214">
        <f t="shared" si="166"/>
        <v>0</v>
      </c>
      <c r="AX65" s="214">
        <f t="shared" si="166"/>
        <v>0</v>
      </c>
      <c r="AY65" s="214">
        <f t="shared" si="166"/>
        <v>0</v>
      </c>
      <c r="AZ65" s="214">
        <f t="shared" si="166"/>
        <v>0</v>
      </c>
      <c r="BA65" s="214">
        <f t="shared" si="166"/>
        <v>0</v>
      </c>
      <c r="BB65" s="214">
        <f t="shared" si="166"/>
        <v>0</v>
      </c>
      <c r="BC65" s="214">
        <f t="shared" si="166"/>
        <v>0</v>
      </c>
      <c r="BD65" s="214">
        <f t="shared" si="166"/>
        <v>0</v>
      </c>
      <c r="BE65" s="214">
        <f t="shared" si="166"/>
        <v>0</v>
      </c>
      <c r="BF65" s="214">
        <f t="shared" si="166"/>
        <v>0</v>
      </c>
      <c r="BG65" s="214">
        <f t="shared" si="166"/>
        <v>0</v>
      </c>
      <c r="BH65" s="214">
        <f t="shared" si="166"/>
        <v>0</v>
      </c>
      <c r="BI65" s="214">
        <f t="shared" si="166"/>
        <v>0</v>
      </c>
      <c r="BJ65" s="214">
        <f t="shared" si="166"/>
        <v>0</v>
      </c>
      <c r="BK65" s="214">
        <f t="shared" si="166"/>
        <v>0</v>
      </c>
      <c r="BL65" s="214">
        <f t="shared" si="166"/>
        <v>0</v>
      </c>
      <c r="BM65" s="214">
        <f t="shared" si="166"/>
        <v>0</v>
      </c>
      <c r="BN65" s="214">
        <f t="shared" si="166"/>
        <v>0</v>
      </c>
      <c r="BO65" s="214">
        <f t="shared" si="166"/>
        <v>0</v>
      </c>
      <c r="BP65" s="214">
        <f t="shared" si="166"/>
        <v>0</v>
      </c>
      <c r="BQ65" s="214">
        <f t="shared" si="166"/>
        <v>0</v>
      </c>
      <c r="BR65" s="214">
        <f t="shared" si="166"/>
        <v>0</v>
      </c>
      <c r="BS65" s="214">
        <f t="shared" si="166"/>
        <v>0</v>
      </c>
      <c r="BT65" s="214">
        <f t="shared" si="166"/>
        <v>0</v>
      </c>
      <c r="BU65" s="214">
        <f t="shared" si="166"/>
        <v>0</v>
      </c>
      <c r="BV65" s="214">
        <f t="shared" si="166"/>
        <v>0</v>
      </c>
      <c r="BW65" s="214">
        <f t="shared" si="164"/>
        <v>0</v>
      </c>
      <c r="BX65" s="214">
        <f t="shared" si="164"/>
        <v>0</v>
      </c>
      <c r="BY65" s="214">
        <f t="shared" si="164"/>
        <v>0</v>
      </c>
      <c r="BZ65" s="214">
        <f t="shared" si="164"/>
        <v>0</v>
      </c>
      <c r="CA65" s="214">
        <f t="shared" si="164"/>
        <v>0</v>
      </c>
      <c r="CB65" s="214">
        <f t="shared" si="164"/>
        <v>0</v>
      </c>
      <c r="CC65" s="214">
        <f t="shared" si="164"/>
        <v>0</v>
      </c>
      <c r="CD65" s="214">
        <f t="shared" si="164"/>
        <v>0</v>
      </c>
      <c r="CE65" s="214">
        <f t="shared" si="164"/>
        <v>0</v>
      </c>
      <c r="CF65" s="214">
        <f t="shared" si="164"/>
        <v>0</v>
      </c>
      <c r="CG65" s="214">
        <f t="shared" si="164"/>
        <v>0</v>
      </c>
      <c r="CH65" s="214">
        <f t="shared" si="164"/>
        <v>0</v>
      </c>
      <c r="CI65" s="214">
        <f t="shared" si="164"/>
        <v>0</v>
      </c>
      <c r="CJ65" s="214">
        <f t="shared" si="164"/>
        <v>0</v>
      </c>
      <c r="CK65" s="214">
        <f t="shared" si="164"/>
        <v>0</v>
      </c>
      <c r="CL65" s="214">
        <f t="shared" si="164"/>
        <v>0</v>
      </c>
      <c r="CM65" s="214">
        <f t="shared" si="164"/>
        <v>0</v>
      </c>
      <c r="CN65" s="214">
        <f t="shared" si="164"/>
        <v>0</v>
      </c>
      <c r="CO65" s="214">
        <f t="shared" si="164"/>
        <v>0</v>
      </c>
      <c r="CP65" s="214">
        <f t="shared" si="164"/>
        <v>0</v>
      </c>
      <c r="CQ65" s="214">
        <f t="shared" si="164"/>
        <v>0</v>
      </c>
      <c r="CR65" s="214">
        <f t="shared" si="164"/>
        <v>0</v>
      </c>
      <c r="CS65" s="214">
        <f t="shared" si="164"/>
        <v>0</v>
      </c>
      <c r="CT65" s="214">
        <f t="shared" si="164"/>
        <v>0</v>
      </c>
      <c r="CU65" s="214">
        <f t="shared" si="164"/>
        <v>0</v>
      </c>
      <c r="CV65" s="214">
        <f t="shared" si="164"/>
        <v>0</v>
      </c>
      <c r="CW65" s="214">
        <f t="shared" si="164"/>
        <v>0</v>
      </c>
      <c r="CX65" s="214">
        <f t="shared" si="164"/>
        <v>0</v>
      </c>
      <c r="CY65" s="214">
        <f t="shared" si="164"/>
        <v>0</v>
      </c>
      <c r="CZ65" s="214">
        <f t="shared" si="164"/>
        <v>0</v>
      </c>
      <c r="DA65" s="214">
        <f t="shared" si="164"/>
        <v>0</v>
      </c>
      <c r="DB65" s="214">
        <f t="shared" si="164"/>
        <v>0</v>
      </c>
      <c r="DC65" s="214">
        <f t="shared" si="164"/>
        <v>0</v>
      </c>
      <c r="DD65" s="214">
        <f t="shared" si="164"/>
        <v>0</v>
      </c>
      <c r="DE65" s="214">
        <f t="shared" si="164"/>
        <v>0</v>
      </c>
      <c r="DF65" s="214">
        <f t="shared" si="164"/>
        <v>0</v>
      </c>
      <c r="DG65" s="214">
        <f t="shared" si="164"/>
        <v>0</v>
      </c>
      <c r="DH65" s="214">
        <f t="shared" si="164"/>
        <v>0</v>
      </c>
      <c r="DI65" s="214">
        <f t="shared" si="164"/>
        <v>0</v>
      </c>
      <c r="DJ65" s="214">
        <f t="shared" si="164"/>
        <v>0</v>
      </c>
      <c r="DK65" s="214">
        <f t="shared" si="164"/>
        <v>0</v>
      </c>
      <c r="DL65" s="214">
        <f t="shared" si="164"/>
        <v>0</v>
      </c>
      <c r="DM65" s="214">
        <f t="shared" si="164"/>
        <v>0</v>
      </c>
      <c r="DN65" s="214">
        <f t="shared" si="164"/>
        <v>0</v>
      </c>
      <c r="DO65" s="214">
        <f t="shared" si="164"/>
        <v>0</v>
      </c>
      <c r="DP65" s="214">
        <f t="shared" si="164"/>
        <v>0</v>
      </c>
      <c r="DQ65" s="214">
        <f t="shared" si="164"/>
        <v>0</v>
      </c>
      <c r="DR65" s="214">
        <f t="shared" si="164"/>
        <v>0</v>
      </c>
      <c r="DS65" s="214">
        <f t="shared" si="164"/>
        <v>0</v>
      </c>
      <c r="DT65" s="214">
        <f t="shared" si="164"/>
        <v>0</v>
      </c>
      <c r="DU65" s="214">
        <f t="shared" si="164"/>
        <v>0</v>
      </c>
      <c r="DV65" s="214">
        <f t="shared" si="164"/>
        <v>0</v>
      </c>
      <c r="DW65" s="214">
        <f t="shared" si="164"/>
        <v>0</v>
      </c>
      <c r="DX65" s="214">
        <f t="shared" si="164"/>
        <v>0</v>
      </c>
      <c r="DY65" s="214">
        <f t="shared" si="164"/>
        <v>0</v>
      </c>
    </row>
    <row r="66" spans="3:129">
      <c r="C66" s="146" t="s">
        <v>329</v>
      </c>
      <c r="D66" s="8" t="s">
        <v>237</v>
      </c>
      <c r="I66" s="199">
        <f t="shared" si="162"/>
        <v>7610.1960419536445</v>
      </c>
      <c r="J66" s="215">
        <f>SUM(J62:J65)</f>
        <v>0</v>
      </c>
      <c r="K66" s="215">
        <f t="shared" ref="K66:BV66" si="167">SUM(K62:K65)</f>
        <v>0</v>
      </c>
      <c r="L66" s="215">
        <f t="shared" si="167"/>
        <v>0</v>
      </c>
      <c r="M66" s="215">
        <f t="shared" si="167"/>
        <v>0</v>
      </c>
      <c r="N66" s="215">
        <f t="shared" si="167"/>
        <v>0</v>
      </c>
      <c r="O66" s="215">
        <f t="shared" si="167"/>
        <v>0</v>
      </c>
      <c r="P66" s="215">
        <f t="shared" si="167"/>
        <v>101.47949096568706</v>
      </c>
      <c r="Q66" s="215">
        <f t="shared" si="167"/>
        <v>101.59546097974834</v>
      </c>
      <c r="R66" s="215">
        <f t="shared" si="167"/>
        <v>96.637810401122096</v>
      </c>
      <c r="S66" s="215">
        <f t="shared" si="167"/>
        <v>81.478855209661205</v>
      </c>
      <c r="T66" s="215">
        <f t="shared" si="167"/>
        <v>76.483079431155318</v>
      </c>
      <c r="U66" s="215">
        <f t="shared" si="167"/>
        <v>71.471615334397825</v>
      </c>
      <c r="V66" s="215">
        <f t="shared" si="167"/>
        <v>71.562049235999424</v>
      </c>
      <c r="W66" s="215">
        <f t="shared" si="167"/>
        <v>76.770640247907181</v>
      </c>
      <c r="X66" s="215">
        <f t="shared" si="167"/>
        <v>81.988953218081974</v>
      </c>
      <c r="Y66" s="215">
        <f t="shared" si="167"/>
        <v>92.354281689205123</v>
      </c>
      <c r="Z66" s="215">
        <f t="shared" si="167"/>
        <v>102.74151866051726</v>
      </c>
      <c r="AA66" s="215">
        <f t="shared" si="167"/>
        <v>102.87151874999992</v>
      </c>
      <c r="AB66" s="215">
        <f t="shared" si="167"/>
        <v>109.89141984157277</v>
      </c>
      <c r="AC66" s="215">
        <f t="shared" si="167"/>
        <v>110.04299696412221</v>
      </c>
      <c r="AD66" s="215">
        <f t="shared" si="167"/>
        <v>104.69499594556893</v>
      </c>
      <c r="AE66" s="215">
        <f t="shared" si="167"/>
        <v>88.290011491612333</v>
      </c>
      <c r="AF66" s="215">
        <f t="shared" si="167"/>
        <v>82.893935571834987</v>
      </c>
      <c r="AG66" s="215">
        <f t="shared" si="167"/>
        <v>77.47807165393948</v>
      </c>
      <c r="AH66" s="215">
        <f t="shared" si="167"/>
        <v>77.592315553799679</v>
      </c>
      <c r="AI66" s="215">
        <f t="shared" si="167"/>
        <v>83.257208474948357</v>
      </c>
      <c r="AJ66" s="215">
        <f t="shared" si="167"/>
        <v>88.93441162482695</v>
      </c>
      <c r="AK66" s="215">
        <f t="shared" si="167"/>
        <v>100.19874179829937</v>
      </c>
      <c r="AL66" s="215">
        <f t="shared" si="167"/>
        <v>111.49079849720835</v>
      </c>
      <c r="AM66" s="215">
        <f t="shared" si="167"/>
        <v>111.65519525292189</v>
      </c>
      <c r="AN66" s="215">
        <f t="shared" si="167"/>
        <v>118.80857406797826</v>
      </c>
      <c r="AO66" s="215">
        <f t="shared" si="167"/>
        <v>118.96679624918161</v>
      </c>
      <c r="AP66" s="215">
        <f t="shared" si="167"/>
        <v>113.18510577303</v>
      </c>
      <c r="AQ66" s="215">
        <f t="shared" si="167"/>
        <v>95.449779611010328</v>
      </c>
      <c r="AR66" s="215">
        <f t="shared" si="167"/>
        <v>89.616115659613513</v>
      </c>
      <c r="AS66" s="215">
        <f t="shared" si="167"/>
        <v>83.761059027126208</v>
      </c>
      <c r="AT66" s="215">
        <f t="shared" si="167"/>
        <v>83.884567393240687</v>
      </c>
      <c r="AU66" s="215">
        <f t="shared" si="167"/>
        <v>90.00884772471376</v>
      </c>
      <c r="AV66" s="215">
        <f t="shared" si="167"/>
        <v>96.146436567527843</v>
      </c>
      <c r="AW66" s="215">
        <f t="shared" si="167"/>
        <v>108.32423351600531</v>
      </c>
      <c r="AX66" s="215">
        <f t="shared" si="167"/>
        <v>120.53200543784141</v>
      </c>
      <c r="AY66" s="215">
        <f t="shared" si="167"/>
        <v>120.70973374296358</v>
      </c>
      <c r="AZ66" s="215">
        <f t="shared" si="167"/>
        <v>130.84318374709943</v>
      </c>
      <c r="BA66" s="215">
        <f t="shared" si="167"/>
        <v>131.01743290453996</v>
      </c>
      <c r="BB66" s="215">
        <f t="shared" si="167"/>
        <v>124.65009119309819</v>
      </c>
      <c r="BC66" s="215">
        <f t="shared" si="167"/>
        <v>105.11828081631391</v>
      </c>
      <c r="BD66" s="215">
        <f t="shared" si="167"/>
        <v>98.693701022310918</v>
      </c>
      <c r="BE66" s="215">
        <f t="shared" si="167"/>
        <v>92.245561594462217</v>
      </c>
      <c r="BF66" s="215">
        <f t="shared" si="167"/>
        <v>92.38158063154431</v>
      </c>
      <c r="BG66" s="215">
        <f t="shared" si="167"/>
        <v>99.126214535417191</v>
      </c>
      <c r="BH66" s="215">
        <f t="shared" si="167"/>
        <v>105.88550502454457</v>
      </c>
      <c r="BI66" s="215">
        <f t="shared" si="167"/>
        <v>119.29684116980313</v>
      </c>
      <c r="BJ66" s="215">
        <f t="shared" si="167"/>
        <v>132.7411885768982</v>
      </c>
      <c r="BK66" s="215">
        <f t="shared" si="167"/>
        <v>132.93691971386863</v>
      </c>
      <c r="BL66" s="215">
        <f t="shared" si="167"/>
        <v>133.13293946267382</v>
      </c>
      <c r="BM66" s="215">
        <f t="shared" si="167"/>
        <v>133.31023798036955</v>
      </c>
      <c r="BN66" s="215">
        <f t="shared" si="167"/>
        <v>126.83146778897749</v>
      </c>
      <c r="BO66" s="215">
        <f t="shared" si="167"/>
        <v>106.95785073059949</v>
      </c>
      <c r="BP66" s="215">
        <f t="shared" si="167"/>
        <v>100.42084079020142</v>
      </c>
      <c r="BQ66" s="215">
        <f t="shared" si="167"/>
        <v>93.859858922365376</v>
      </c>
      <c r="BR66" s="215">
        <f t="shared" si="167"/>
        <v>93.99825829259639</v>
      </c>
      <c r="BS66" s="215">
        <f t="shared" si="167"/>
        <v>100.86092328978707</v>
      </c>
      <c r="BT66" s="215">
        <f t="shared" si="167"/>
        <v>107.73850136247421</v>
      </c>
      <c r="BU66" s="215">
        <f t="shared" si="167"/>
        <v>121.38453589027479</v>
      </c>
      <c r="BV66" s="215">
        <f t="shared" si="167"/>
        <v>135.06415937699404</v>
      </c>
      <c r="BW66" s="215">
        <f t="shared" ref="BW66:DY66" si="168">SUM(BW62:BW65)</f>
        <v>135.26331580886148</v>
      </c>
      <c r="BX66" s="215">
        <f t="shared" si="168"/>
        <v>135.46276590327074</v>
      </c>
      <c r="BY66" s="215">
        <f t="shared" si="168"/>
        <v>135.64961448797197</v>
      </c>
      <c r="BZ66" s="215">
        <f t="shared" si="168"/>
        <v>129.05715248255638</v>
      </c>
      <c r="CA66" s="215">
        <f t="shared" si="168"/>
        <v>108.83478596898425</v>
      </c>
      <c r="CB66" s="215">
        <f t="shared" si="168"/>
        <v>102.18306220227988</v>
      </c>
      <c r="CC66" s="215">
        <f t="shared" si="168"/>
        <v>95.506945840042263</v>
      </c>
      <c r="CD66" s="215">
        <f t="shared" si="168"/>
        <v>95.647773892723279</v>
      </c>
      <c r="CE66" s="215">
        <f t="shared" si="168"/>
        <v>102.63086742951597</v>
      </c>
      <c r="CF66" s="215">
        <f t="shared" si="168"/>
        <v>109.62913574187408</v>
      </c>
      <c r="CG66" s="215">
        <f t="shared" si="168"/>
        <v>123.51463584321124</v>
      </c>
      <c r="CH66" s="215">
        <f t="shared" si="168"/>
        <v>137.43431433472608</v>
      </c>
      <c r="CI66" s="215">
        <f t="shared" si="168"/>
        <v>137.63696563604319</v>
      </c>
      <c r="CJ66" s="215">
        <f t="shared" si="168"/>
        <v>0</v>
      </c>
      <c r="CK66" s="215">
        <f t="shared" si="168"/>
        <v>0</v>
      </c>
      <c r="CL66" s="215">
        <f t="shared" si="168"/>
        <v>0</v>
      </c>
      <c r="CM66" s="215">
        <f t="shared" si="168"/>
        <v>0</v>
      </c>
      <c r="CN66" s="215">
        <f t="shared" si="168"/>
        <v>0</v>
      </c>
      <c r="CO66" s="215">
        <f t="shared" si="168"/>
        <v>0</v>
      </c>
      <c r="CP66" s="215">
        <f t="shared" si="168"/>
        <v>0</v>
      </c>
      <c r="CQ66" s="215">
        <f t="shared" si="168"/>
        <v>0</v>
      </c>
      <c r="CR66" s="215">
        <f t="shared" si="168"/>
        <v>0</v>
      </c>
      <c r="CS66" s="215">
        <f t="shared" si="168"/>
        <v>0</v>
      </c>
      <c r="CT66" s="215">
        <f t="shared" si="168"/>
        <v>0</v>
      </c>
      <c r="CU66" s="215">
        <f t="shared" si="168"/>
        <v>0</v>
      </c>
      <c r="CV66" s="215">
        <f t="shared" si="168"/>
        <v>0</v>
      </c>
      <c r="CW66" s="215">
        <f t="shared" si="168"/>
        <v>0</v>
      </c>
      <c r="CX66" s="215">
        <f t="shared" si="168"/>
        <v>0</v>
      </c>
      <c r="CY66" s="215">
        <f t="shared" si="168"/>
        <v>0</v>
      </c>
      <c r="CZ66" s="215">
        <f t="shared" si="168"/>
        <v>0</v>
      </c>
      <c r="DA66" s="215">
        <f t="shared" si="168"/>
        <v>0</v>
      </c>
      <c r="DB66" s="215">
        <f t="shared" si="168"/>
        <v>0</v>
      </c>
      <c r="DC66" s="215">
        <f t="shared" si="168"/>
        <v>0</v>
      </c>
      <c r="DD66" s="215">
        <f t="shared" si="168"/>
        <v>0</v>
      </c>
      <c r="DE66" s="215">
        <f t="shared" si="168"/>
        <v>0</v>
      </c>
      <c r="DF66" s="215">
        <f t="shared" si="168"/>
        <v>0</v>
      </c>
      <c r="DG66" s="215">
        <f t="shared" si="168"/>
        <v>0</v>
      </c>
      <c r="DH66" s="215">
        <f t="shared" si="168"/>
        <v>0</v>
      </c>
      <c r="DI66" s="215">
        <f t="shared" si="168"/>
        <v>0</v>
      </c>
      <c r="DJ66" s="215">
        <f t="shared" si="168"/>
        <v>0</v>
      </c>
      <c r="DK66" s="215">
        <f t="shared" si="168"/>
        <v>0</v>
      </c>
      <c r="DL66" s="215">
        <f t="shared" si="168"/>
        <v>0</v>
      </c>
      <c r="DM66" s="215">
        <f t="shared" si="168"/>
        <v>0</v>
      </c>
      <c r="DN66" s="215">
        <f t="shared" si="168"/>
        <v>0</v>
      </c>
      <c r="DO66" s="215">
        <f t="shared" si="168"/>
        <v>0</v>
      </c>
      <c r="DP66" s="215">
        <f t="shared" si="168"/>
        <v>0</v>
      </c>
      <c r="DQ66" s="215">
        <f t="shared" si="168"/>
        <v>0</v>
      </c>
      <c r="DR66" s="215">
        <f t="shared" si="168"/>
        <v>0</v>
      </c>
      <c r="DS66" s="215">
        <f t="shared" si="168"/>
        <v>0</v>
      </c>
      <c r="DT66" s="215">
        <f t="shared" si="168"/>
        <v>0</v>
      </c>
      <c r="DU66" s="215">
        <f t="shared" si="168"/>
        <v>0</v>
      </c>
      <c r="DV66" s="215">
        <f t="shared" si="168"/>
        <v>0</v>
      </c>
      <c r="DW66" s="215">
        <f t="shared" si="168"/>
        <v>0</v>
      </c>
      <c r="DX66" s="215">
        <f t="shared" si="168"/>
        <v>0</v>
      </c>
      <c r="DY66" s="215">
        <f t="shared" si="168"/>
        <v>0</v>
      </c>
    </row>
  </sheetData>
  <conditionalFormatting sqref="J6">
    <cfRule type="cellIs" dxfId="112" priority="18" stopIfTrue="1" operator="equal">
      <formula>1</formula>
    </cfRule>
  </conditionalFormatting>
  <conditionalFormatting sqref="J7">
    <cfRule type="cellIs" dxfId="111" priority="17" stopIfTrue="1" operator="equal">
      <formula>1</formula>
    </cfRule>
  </conditionalFormatting>
  <conditionalFormatting sqref="K6:L6">
    <cfRule type="cellIs" dxfId="110" priority="16" stopIfTrue="1" operator="equal">
      <formula>1</formula>
    </cfRule>
  </conditionalFormatting>
  <conditionalFormatting sqref="K7:L7">
    <cfRule type="cellIs" dxfId="109" priority="15" stopIfTrue="1" operator="equal">
      <formula>1</formula>
    </cfRule>
  </conditionalFormatting>
  <conditionalFormatting sqref="CH4:DY4">
    <cfRule type="expression" dxfId="108" priority="5" stopIfTrue="1">
      <formula>CH$6=1</formula>
    </cfRule>
    <cfRule type="expression" dxfId="107" priority="6" stopIfTrue="1">
      <formula>CH$7=1</formula>
    </cfRule>
  </conditionalFormatting>
  <conditionalFormatting sqref="J4:L4">
    <cfRule type="expression" dxfId="106" priority="13" stopIfTrue="1">
      <formula>J$6=1</formula>
    </cfRule>
    <cfRule type="expression" dxfId="105" priority="14" stopIfTrue="1">
      <formula>J$7=1</formula>
    </cfRule>
  </conditionalFormatting>
  <conditionalFormatting sqref="M6:CG6">
    <cfRule type="cellIs" dxfId="104" priority="12" stopIfTrue="1" operator="equal">
      <formula>1</formula>
    </cfRule>
  </conditionalFormatting>
  <conditionalFormatting sqref="M7:CG7">
    <cfRule type="cellIs" dxfId="103" priority="11" stopIfTrue="1" operator="equal">
      <formula>1</formula>
    </cfRule>
  </conditionalFormatting>
  <conditionalFormatting sqref="M4:CG4 N5:O5">
    <cfRule type="expression" dxfId="102" priority="9" stopIfTrue="1">
      <formula>M$6=1</formula>
    </cfRule>
    <cfRule type="expression" dxfId="101" priority="10" stopIfTrue="1">
      <formula>M$7=1</formula>
    </cfRule>
  </conditionalFormatting>
  <conditionalFormatting sqref="CH6:DY6">
    <cfRule type="cellIs" dxfId="100" priority="8" stopIfTrue="1" operator="equal">
      <formula>1</formula>
    </cfRule>
  </conditionalFormatting>
  <conditionalFormatting sqref="CH7:DY7">
    <cfRule type="cellIs" dxfId="99" priority="7" stopIfTrue="1" operator="equal">
      <formula>1</formula>
    </cfRule>
  </conditionalFormatting>
  <conditionalFormatting sqref="J5:M5">
    <cfRule type="expression" dxfId="98" priority="3" stopIfTrue="1">
      <formula>J$6=1</formula>
    </cfRule>
    <cfRule type="expression" dxfId="97" priority="4" stopIfTrue="1">
      <formula>J$7=1</formula>
    </cfRule>
  </conditionalFormatting>
  <conditionalFormatting sqref="P5:DY5">
    <cfRule type="expression" dxfId="96" priority="1" stopIfTrue="1">
      <formula>P$6=1</formula>
    </cfRule>
    <cfRule type="expression" dxfId="95" priority="2" stopIfTrue="1">
      <formula>P$7=1</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FA107"/>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J8" sqref="J8"/>
    </sheetView>
  </sheetViews>
  <sheetFormatPr baseColWidth="10" defaultColWidth="0" defaultRowHeight="12.75"/>
  <cols>
    <col min="1" max="2" width="4.140625" style="146" customWidth="1"/>
    <col min="3" max="3" width="49.42578125" style="146" customWidth="1"/>
    <col min="4" max="5" width="13" style="146" customWidth="1"/>
    <col min="6" max="8" width="5.85546875" style="146" customWidth="1"/>
    <col min="9" max="129" width="11.42578125" style="146" customWidth="1"/>
    <col min="130" max="157" width="0" style="146" hidden="1" customWidth="1"/>
    <col min="158" max="16384" width="11.42578125" style="146" hidden="1"/>
  </cols>
  <sheetData>
    <row r="1" spans="1:129" ht="20.25">
      <c r="A1" s="43" t="s">
        <v>120</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D16" s="8"/>
    </row>
    <row r="18" spans="1:129" ht="24" thickBot="1">
      <c r="A18" s="1"/>
      <c r="B18" s="1"/>
      <c r="C18" s="1" t="s">
        <v>330</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row>
    <row r="19" spans="1:129" ht="20.25">
      <c r="C19" s="2" t="s">
        <v>331</v>
      </c>
    </row>
    <row r="21" spans="1:129" ht="15.75" customHeight="1">
      <c r="C21" s="24" t="s">
        <v>241</v>
      </c>
      <c r="D21" s="131">
        <f>Ops_Start</f>
        <v>42005</v>
      </c>
      <c r="E21" s="131">
        <f>Inputs!F108</f>
        <v>43830</v>
      </c>
      <c r="I21" s="129">
        <f>SUM(J21:DY21)</f>
        <v>60</v>
      </c>
      <c r="J21" s="30">
        <f>IF(AND(J4&gt;=$D21,J5&lt;=$E21),1,0)</f>
        <v>0</v>
      </c>
      <c r="K21" s="30">
        <f t="shared" ref="K21:BV21" si="0">IF(AND(K4&gt;=$D21,K5&lt;=$E21),1,0)</f>
        <v>0</v>
      </c>
      <c r="L21" s="30">
        <f t="shared" si="0"/>
        <v>0</v>
      </c>
      <c r="M21" s="30">
        <f t="shared" si="0"/>
        <v>0</v>
      </c>
      <c r="N21" s="30">
        <f t="shared" si="0"/>
        <v>0</v>
      </c>
      <c r="O21" s="30">
        <f t="shared" si="0"/>
        <v>0</v>
      </c>
      <c r="P21" s="30">
        <f t="shared" si="0"/>
        <v>1</v>
      </c>
      <c r="Q21" s="30">
        <f t="shared" si="0"/>
        <v>1</v>
      </c>
      <c r="R21" s="30">
        <f t="shared" si="0"/>
        <v>1</v>
      </c>
      <c r="S21" s="30">
        <f t="shared" si="0"/>
        <v>1</v>
      </c>
      <c r="T21" s="30">
        <f t="shared" si="0"/>
        <v>1</v>
      </c>
      <c r="U21" s="30">
        <f t="shared" si="0"/>
        <v>1</v>
      </c>
      <c r="V21" s="30">
        <f t="shared" si="0"/>
        <v>1</v>
      </c>
      <c r="W21" s="30">
        <f t="shared" si="0"/>
        <v>1</v>
      </c>
      <c r="X21" s="30">
        <f t="shared" si="0"/>
        <v>1</v>
      </c>
      <c r="Y21" s="30">
        <f t="shared" si="0"/>
        <v>1</v>
      </c>
      <c r="Z21" s="30">
        <f t="shared" si="0"/>
        <v>1</v>
      </c>
      <c r="AA21" s="30">
        <f t="shared" si="0"/>
        <v>1</v>
      </c>
      <c r="AB21" s="30">
        <f t="shared" si="0"/>
        <v>1</v>
      </c>
      <c r="AC21" s="30">
        <f t="shared" si="0"/>
        <v>1</v>
      </c>
      <c r="AD21" s="30">
        <f t="shared" si="0"/>
        <v>1</v>
      </c>
      <c r="AE21" s="30">
        <f t="shared" si="0"/>
        <v>1</v>
      </c>
      <c r="AF21" s="30">
        <f t="shared" si="0"/>
        <v>1</v>
      </c>
      <c r="AG21" s="30">
        <f t="shared" si="0"/>
        <v>1</v>
      </c>
      <c r="AH21" s="30">
        <f t="shared" si="0"/>
        <v>1</v>
      </c>
      <c r="AI21" s="30">
        <f t="shared" si="0"/>
        <v>1</v>
      </c>
      <c r="AJ21" s="30">
        <f t="shared" si="0"/>
        <v>1</v>
      </c>
      <c r="AK21" s="30">
        <f t="shared" si="0"/>
        <v>1</v>
      </c>
      <c r="AL21" s="30">
        <f t="shared" si="0"/>
        <v>1</v>
      </c>
      <c r="AM21" s="30">
        <f t="shared" si="0"/>
        <v>1</v>
      </c>
      <c r="AN21" s="30">
        <f t="shared" si="0"/>
        <v>1</v>
      </c>
      <c r="AO21" s="30">
        <f t="shared" si="0"/>
        <v>1</v>
      </c>
      <c r="AP21" s="30">
        <f t="shared" si="0"/>
        <v>1</v>
      </c>
      <c r="AQ21" s="30">
        <f t="shared" si="0"/>
        <v>1</v>
      </c>
      <c r="AR21" s="30">
        <f t="shared" si="0"/>
        <v>1</v>
      </c>
      <c r="AS21" s="30">
        <f t="shared" si="0"/>
        <v>1</v>
      </c>
      <c r="AT21" s="30">
        <f t="shared" si="0"/>
        <v>1</v>
      </c>
      <c r="AU21" s="30">
        <f t="shared" si="0"/>
        <v>1</v>
      </c>
      <c r="AV21" s="30">
        <f t="shared" si="0"/>
        <v>1</v>
      </c>
      <c r="AW21" s="30">
        <f t="shared" si="0"/>
        <v>1</v>
      </c>
      <c r="AX21" s="30">
        <f t="shared" si="0"/>
        <v>1</v>
      </c>
      <c r="AY21" s="30">
        <f t="shared" si="0"/>
        <v>1</v>
      </c>
      <c r="AZ21" s="30">
        <f t="shared" si="0"/>
        <v>1</v>
      </c>
      <c r="BA21" s="30">
        <f t="shared" si="0"/>
        <v>1</v>
      </c>
      <c r="BB21" s="30">
        <f t="shared" si="0"/>
        <v>1</v>
      </c>
      <c r="BC21" s="30">
        <f t="shared" si="0"/>
        <v>1</v>
      </c>
      <c r="BD21" s="30">
        <f t="shared" si="0"/>
        <v>1</v>
      </c>
      <c r="BE21" s="30">
        <f t="shared" si="0"/>
        <v>1</v>
      </c>
      <c r="BF21" s="30">
        <f t="shared" si="0"/>
        <v>1</v>
      </c>
      <c r="BG21" s="30">
        <f t="shared" si="0"/>
        <v>1</v>
      </c>
      <c r="BH21" s="30">
        <f t="shared" si="0"/>
        <v>1</v>
      </c>
      <c r="BI21" s="30">
        <f t="shared" si="0"/>
        <v>1</v>
      </c>
      <c r="BJ21" s="30">
        <f t="shared" si="0"/>
        <v>1</v>
      </c>
      <c r="BK21" s="30">
        <f t="shared" si="0"/>
        <v>1</v>
      </c>
      <c r="BL21" s="30">
        <f t="shared" si="0"/>
        <v>1</v>
      </c>
      <c r="BM21" s="30">
        <f t="shared" si="0"/>
        <v>1</v>
      </c>
      <c r="BN21" s="30">
        <f t="shared" si="0"/>
        <v>1</v>
      </c>
      <c r="BO21" s="30">
        <f t="shared" si="0"/>
        <v>1</v>
      </c>
      <c r="BP21" s="30">
        <f t="shared" si="0"/>
        <v>1</v>
      </c>
      <c r="BQ21" s="30">
        <f t="shared" si="0"/>
        <v>1</v>
      </c>
      <c r="BR21" s="30">
        <f t="shared" si="0"/>
        <v>1</v>
      </c>
      <c r="BS21" s="30">
        <f t="shared" si="0"/>
        <v>1</v>
      </c>
      <c r="BT21" s="30">
        <f t="shared" si="0"/>
        <v>1</v>
      </c>
      <c r="BU21" s="30">
        <f t="shared" si="0"/>
        <v>1</v>
      </c>
      <c r="BV21" s="30">
        <f t="shared" si="0"/>
        <v>1</v>
      </c>
      <c r="BW21" s="30">
        <f t="shared" ref="BW21:DY21" si="1">IF(AND(BW4&gt;=$D21,BW5&lt;=$E21),1,0)</f>
        <v>1</v>
      </c>
      <c r="BX21" s="30">
        <f t="shared" si="1"/>
        <v>0</v>
      </c>
      <c r="BY21" s="30">
        <f t="shared" si="1"/>
        <v>0</v>
      </c>
      <c r="BZ21" s="30">
        <f t="shared" si="1"/>
        <v>0</v>
      </c>
      <c r="CA21" s="30">
        <f t="shared" si="1"/>
        <v>0</v>
      </c>
      <c r="CB21" s="30">
        <f t="shared" si="1"/>
        <v>0</v>
      </c>
      <c r="CC21" s="30">
        <f t="shared" si="1"/>
        <v>0</v>
      </c>
      <c r="CD21" s="30">
        <f t="shared" si="1"/>
        <v>0</v>
      </c>
      <c r="CE21" s="30">
        <f t="shared" si="1"/>
        <v>0</v>
      </c>
      <c r="CF21" s="30">
        <f t="shared" si="1"/>
        <v>0</v>
      </c>
      <c r="CG21" s="30">
        <f t="shared" si="1"/>
        <v>0</v>
      </c>
      <c r="CH21" s="30">
        <f t="shared" si="1"/>
        <v>0</v>
      </c>
      <c r="CI21" s="30">
        <f t="shared" si="1"/>
        <v>0</v>
      </c>
      <c r="CJ21" s="30">
        <f t="shared" si="1"/>
        <v>0</v>
      </c>
      <c r="CK21" s="30">
        <f t="shared" si="1"/>
        <v>0</v>
      </c>
      <c r="CL21" s="30">
        <f t="shared" si="1"/>
        <v>0</v>
      </c>
      <c r="CM21" s="30">
        <f t="shared" si="1"/>
        <v>0</v>
      </c>
      <c r="CN21" s="30">
        <f t="shared" si="1"/>
        <v>0</v>
      </c>
      <c r="CO21" s="30">
        <f t="shared" si="1"/>
        <v>0</v>
      </c>
      <c r="CP21" s="30">
        <f t="shared" si="1"/>
        <v>0</v>
      </c>
      <c r="CQ21" s="30">
        <f t="shared" si="1"/>
        <v>0</v>
      </c>
      <c r="CR21" s="30">
        <f t="shared" si="1"/>
        <v>0</v>
      </c>
      <c r="CS21" s="30">
        <f t="shared" si="1"/>
        <v>0</v>
      </c>
      <c r="CT21" s="30">
        <f t="shared" si="1"/>
        <v>0</v>
      </c>
      <c r="CU21" s="30">
        <f t="shared" si="1"/>
        <v>0</v>
      </c>
      <c r="CV21" s="30">
        <f t="shared" si="1"/>
        <v>0</v>
      </c>
      <c r="CW21" s="30">
        <f t="shared" si="1"/>
        <v>0</v>
      </c>
      <c r="CX21" s="30">
        <f t="shared" si="1"/>
        <v>0</v>
      </c>
      <c r="CY21" s="30">
        <f t="shared" si="1"/>
        <v>0</v>
      </c>
      <c r="CZ21" s="30">
        <f t="shared" si="1"/>
        <v>0</v>
      </c>
      <c r="DA21" s="30">
        <f t="shared" si="1"/>
        <v>0</v>
      </c>
      <c r="DB21" s="30">
        <f t="shared" si="1"/>
        <v>0</v>
      </c>
      <c r="DC21" s="30">
        <f t="shared" si="1"/>
        <v>0</v>
      </c>
      <c r="DD21" s="30">
        <f t="shared" si="1"/>
        <v>0</v>
      </c>
      <c r="DE21" s="30">
        <f t="shared" si="1"/>
        <v>0</v>
      </c>
      <c r="DF21" s="30">
        <f t="shared" si="1"/>
        <v>0</v>
      </c>
      <c r="DG21" s="30">
        <f t="shared" si="1"/>
        <v>0</v>
      </c>
      <c r="DH21" s="30">
        <f t="shared" si="1"/>
        <v>0</v>
      </c>
      <c r="DI21" s="30">
        <f t="shared" si="1"/>
        <v>0</v>
      </c>
      <c r="DJ21" s="30">
        <f t="shared" si="1"/>
        <v>0</v>
      </c>
      <c r="DK21" s="30">
        <f t="shared" si="1"/>
        <v>0</v>
      </c>
      <c r="DL21" s="30">
        <f t="shared" si="1"/>
        <v>0</v>
      </c>
      <c r="DM21" s="30">
        <f t="shared" si="1"/>
        <v>0</v>
      </c>
      <c r="DN21" s="30">
        <f t="shared" si="1"/>
        <v>0</v>
      </c>
      <c r="DO21" s="30">
        <f t="shared" si="1"/>
        <v>0</v>
      </c>
      <c r="DP21" s="30">
        <f t="shared" si="1"/>
        <v>0</v>
      </c>
      <c r="DQ21" s="30">
        <f t="shared" si="1"/>
        <v>0</v>
      </c>
      <c r="DR21" s="30">
        <f t="shared" si="1"/>
        <v>0</v>
      </c>
      <c r="DS21" s="30">
        <f t="shared" si="1"/>
        <v>0</v>
      </c>
      <c r="DT21" s="30">
        <f t="shared" si="1"/>
        <v>0</v>
      </c>
      <c r="DU21" s="30">
        <f t="shared" si="1"/>
        <v>0</v>
      </c>
      <c r="DV21" s="30">
        <f t="shared" si="1"/>
        <v>0</v>
      </c>
      <c r="DW21" s="30">
        <f t="shared" si="1"/>
        <v>0</v>
      </c>
      <c r="DX21" s="30">
        <f t="shared" si="1"/>
        <v>0</v>
      </c>
      <c r="DY21" s="30">
        <f t="shared" si="1"/>
        <v>0</v>
      </c>
    </row>
    <row r="22" spans="1:129" ht="15.75" customHeight="1">
      <c r="C22" s="24" t="s">
        <v>332</v>
      </c>
      <c r="J22" s="140">
        <f t="shared" ref="J22:AO22" si="2">IF(Ops_Start=J4,1,I22+1)*J21</f>
        <v>0</v>
      </c>
      <c r="K22" s="140">
        <f t="shared" si="2"/>
        <v>0</v>
      </c>
      <c r="L22" s="140">
        <f t="shared" si="2"/>
        <v>0</v>
      </c>
      <c r="M22" s="140">
        <f t="shared" si="2"/>
        <v>0</v>
      </c>
      <c r="N22" s="140">
        <f t="shared" si="2"/>
        <v>0</v>
      </c>
      <c r="O22" s="140">
        <f t="shared" si="2"/>
        <v>0</v>
      </c>
      <c r="P22" s="140">
        <f t="shared" si="2"/>
        <v>1</v>
      </c>
      <c r="Q22" s="140">
        <f t="shared" si="2"/>
        <v>2</v>
      </c>
      <c r="R22" s="140">
        <f t="shared" si="2"/>
        <v>3</v>
      </c>
      <c r="S22" s="140">
        <f t="shared" si="2"/>
        <v>4</v>
      </c>
      <c r="T22" s="140">
        <f t="shared" si="2"/>
        <v>5</v>
      </c>
      <c r="U22" s="140">
        <f t="shared" si="2"/>
        <v>6</v>
      </c>
      <c r="V22" s="140">
        <f t="shared" si="2"/>
        <v>7</v>
      </c>
      <c r="W22" s="140">
        <f t="shared" si="2"/>
        <v>8</v>
      </c>
      <c r="X22" s="140">
        <f t="shared" si="2"/>
        <v>9</v>
      </c>
      <c r="Y22" s="140">
        <f t="shared" si="2"/>
        <v>10</v>
      </c>
      <c r="Z22" s="140">
        <f t="shared" si="2"/>
        <v>11</v>
      </c>
      <c r="AA22" s="140">
        <f t="shared" si="2"/>
        <v>12</v>
      </c>
      <c r="AB22" s="140">
        <f t="shared" si="2"/>
        <v>13</v>
      </c>
      <c r="AC22" s="140">
        <f t="shared" si="2"/>
        <v>14</v>
      </c>
      <c r="AD22" s="140">
        <f t="shared" si="2"/>
        <v>15</v>
      </c>
      <c r="AE22" s="140">
        <f t="shared" si="2"/>
        <v>16</v>
      </c>
      <c r="AF22" s="140">
        <f t="shared" si="2"/>
        <v>17</v>
      </c>
      <c r="AG22" s="140">
        <f t="shared" si="2"/>
        <v>18</v>
      </c>
      <c r="AH22" s="140">
        <f t="shared" si="2"/>
        <v>19</v>
      </c>
      <c r="AI22" s="140">
        <f t="shared" si="2"/>
        <v>20</v>
      </c>
      <c r="AJ22" s="140">
        <f t="shared" si="2"/>
        <v>21</v>
      </c>
      <c r="AK22" s="140">
        <f t="shared" si="2"/>
        <v>22</v>
      </c>
      <c r="AL22" s="140">
        <f t="shared" si="2"/>
        <v>23</v>
      </c>
      <c r="AM22" s="140">
        <f t="shared" si="2"/>
        <v>24</v>
      </c>
      <c r="AN22" s="140">
        <f t="shared" si="2"/>
        <v>25</v>
      </c>
      <c r="AO22" s="140">
        <f t="shared" si="2"/>
        <v>26</v>
      </c>
      <c r="AP22" s="140">
        <f t="shared" ref="AP22:BU22" si="3">IF(Ops_Start=AP4,1,AO22+1)*AP21</f>
        <v>27</v>
      </c>
      <c r="AQ22" s="140">
        <f t="shared" si="3"/>
        <v>28</v>
      </c>
      <c r="AR22" s="140">
        <f t="shared" si="3"/>
        <v>29</v>
      </c>
      <c r="AS22" s="140">
        <f t="shared" si="3"/>
        <v>30</v>
      </c>
      <c r="AT22" s="140">
        <f t="shared" si="3"/>
        <v>31</v>
      </c>
      <c r="AU22" s="140">
        <f t="shared" si="3"/>
        <v>32</v>
      </c>
      <c r="AV22" s="140">
        <f t="shared" si="3"/>
        <v>33</v>
      </c>
      <c r="AW22" s="140">
        <f t="shared" si="3"/>
        <v>34</v>
      </c>
      <c r="AX22" s="140">
        <f t="shared" si="3"/>
        <v>35</v>
      </c>
      <c r="AY22" s="140">
        <f t="shared" si="3"/>
        <v>36</v>
      </c>
      <c r="AZ22" s="140">
        <f t="shared" si="3"/>
        <v>37</v>
      </c>
      <c r="BA22" s="140">
        <f t="shared" si="3"/>
        <v>38</v>
      </c>
      <c r="BB22" s="140">
        <f t="shared" si="3"/>
        <v>39</v>
      </c>
      <c r="BC22" s="140">
        <f t="shared" si="3"/>
        <v>40</v>
      </c>
      <c r="BD22" s="140">
        <f t="shared" si="3"/>
        <v>41</v>
      </c>
      <c r="BE22" s="140">
        <f t="shared" si="3"/>
        <v>42</v>
      </c>
      <c r="BF22" s="140">
        <f t="shared" si="3"/>
        <v>43</v>
      </c>
      <c r="BG22" s="140">
        <f t="shared" si="3"/>
        <v>44</v>
      </c>
      <c r="BH22" s="140">
        <f t="shared" si="3"/>
        <v>45</v>
      </c>
      <c r="BI22" s="140">
        <f t="shared" si="3"/>
        <v>46</v>
      </c>
      <c r="BJ22" s="140">
        <f t="shared" si="3"/>
        <v>47</v>
      </c>
      <c r="BK22" s="140">
        <f t="shared" si="3"/>
        <v>48</v>
      </c>
      <c r="BL22" s="140">
        <f t="shared" si="3"/>
        <v>49</v>
      </c>
      <c r="BM22" s="140">
        <f t="shared" si="3"/>
        <v>50</v>
      </c>
      <c r="BN22" s="140">
        <f t="shared" si="3"/>
        <v>51</v>
      </c>
      <c r="BO22" s="140">
        <f t="shared" si="3"/>
        <v>52</v>
      </c>
      <c r="BP22" s="140">
        <f t="shared" si="3"/>
        <v>53</v>
      </c>
      <c r="BQ22" s="140">
        <f t="shared" si="3"/>
        <v>54</v>
      </c>
      <c r="BR22" s="140">
        <f t="shared" si="3"/>
        <v>55</v>
      </c>
      <c r="BS22" s="140">
        <f t="shared" si="3"/>
        <v>56</v>
      </c>
      <c r="BT22" s="140">
        <f t="shared" si="3"/>
        <v>57</v>
      </c>
      <c r="BU22" s="140">
        <f t="shared" si="3"/>
        <v>58</v>
      </c>
      <c r="BV22" s="140">
        <f t="shared" ref="BV22:DA22" si="4">IF(Ops_Start=BV4,1,BU22+1)*BV21</f>
        <v>59</v>
      </c>
      <c r="BW22" s="140">
        <f t="shared" si="4"/>
        <v>60</v>
      </c>
      <c r="BX22" s="140">
        <f t="shared" si="4"/>
        <v>0</v>
      </c>
      <c r="BY22" s="140">
        <f t="shared" si="4"/>
        <v>0</v>
      </c>
      <c r="BZ22" s="140">
        <f t="shared" si="4"/>
        <v>0</v>
      </c>
      <c r="CA22" s="140">
        <f t="shared" si="4"/>
        <v>0</v>
      </c>
      <c r="CB22" s="140">
        <f t="shared" si="4"/>
        <v>0</v>
      </c>
      <c r="CC22" s="140">
        <f t="shared" si="4"/>
        <v>0</v>
      </c>
      <c r="CD22" s="140">
        <f t="shared" si="4"/>
        <v>0</v>
      </c>
      <c r="CE22" s="140">
        <f t="shared" si="4"/>
        <v>0</v>
      </c>
      <c r="CF22" s="140">
        <f t="shared" si="4"/>
        <v>0</v>
      </c>
      <c r="CG22" s="140">
        <f t="shared" si="4"/>
        <v>0</v>
      </c>
      <c r="CH22" s="140">
        <f t="shared" si="4"/>
        <v>0</v>
      </c>
      <c r="CI22" s="140">
        <f t="shared" si="4"/>
        <v>0</v>
      </c>
      <c r="CJ22" s="140">
        <f t="shared" si="4"/>
        <v>0</v>
      </c>
      <c r="CK22" s="140">
        <f t="shared" si="4"/>
        <v>0</v>
      </c>
      <c r="CL22" s="140">
        <f t="shared" si="4"/>
        <v>0</v>
      </c>
      <c r="CM22" s="140">
        <f t="shared" si="4"/>
        <v>0</v>
      </c>
      <c r="CN22" s="140">
        <f t="shared" si="4"/>
        <v>0</v>
      </c>
      <c r="CO22" s="140">
        <f t="shared" si="4"/>
        <v>0</v>
      </c>
      <c r="CP22" s="140">
        <f t="shared" si="4"/>
        <v>0</v>
      </c>
      <c r="CQ22" s="140">
        <f t="shared" si="4"/>
        <v>0</v>
      </c>
      <c r="CR22" s="140">
        <f t="shared" si="4"/>
        <v>0</v>
      </c>
      <c r="CS22" s="140">
        <f t="shared" si="4"/>
        <v>0</v>
      </c>
      <c r="CT22" s="140">
        <f t="shared" si="4"/>
        <v>0</v>
      </c>
      <c r="CU22" s="140">
        <f t="shared" si="4"/>
        <v>0</v>
      </c>
      <c r="CV22" s="140">
        <f t="shared" si="4"/>
        <v>0</v>
      </c>
      <c r="CW22" s="140">
        <f t="shared" si="4"/>
        <v>0</v>
      </c>
      <c r="CX22" s="140">
        <f t="shared" si="4"/>
        <v>0</v>
      </c>
      <c r="CY22" s="140">
        <f t="shared" si="4"/>
        <v>0</v>
      </c>
      <c r="CZ22" s="140">
        <f t="shared" si="4"/>
        <v>0</v>
      </c>
      <c r="DA22" s="140">
        <f t="shared" si="4"/>
        <v>0</v>
      </c>
      <c r="DB22" s="140">
        <f t="shared" ref="DB22:DY22" si="5">IF(Ops_Start=DB4,1,DA22+1)*DB21</f>
        <v>0</v>
      </c>
      <c r="DC22" s="140">
        <f t="shared" si="5"/>
        <v>0</v>
      </c>
      <c r="DD22" s="140">
        <f t="shared" si="5"/>
        <v>0</v>
      </c>
      <c r="DE22" s="140">
        <f t="shared" si="5"/>
        <v>0</v>
      </c>
      <c r="DF22" s="140">
        <f t="shared" si="5"/>
        <v>0</v>
      </c>
      <c r="DG22" s="140">
        <f t="shared" si="5"/>
        <v>0</v>
      </c>
      <c r="DH22" s="140">
        <f t="shared" si="5"/>
        <v>0</v>
      </c>
      <c r="DI22" s="140">
        <f t="shared" si="5"/>
        <v>0</v>
      </c>
      <c r="DJ22" s="140">
        <f t="shared" si="5"/>
        <v>0</v>
      </c>
      <c r="DK22" s="140">
        <f t="shared" si="5"/>
        <v>0</v>
      </c>
      <c r="DL22" s="140">
        <f t="shared" si="5"/>
        <v>0</v>
      </c>
      <c r="DM22" s="140">
        <f t="shared" si="5"/>
        <v>0</v>
      </c>
      <c r="DN22" s="140">
        <f t="shared" si="5"/>
        <v>0</v>
      </c>
      <c r="DO22" s="140">
        <f t="shared" si="5"/>
        <v>0</v>
      </c>
      <c r="DP22" s="140">
        <f t="shared" si="5"/>
        <v>0</v>
      </c>
      <c r="DQ22" s="140">
        <f t="shared" si="5"/>
        <v>0</v>
      </c>
      <c r="DR22" s="140">
        <f t="shared" si="5"/>
        <v>0</v>
      </c>
      <c r="DS22" s="140">
        <f t="shared" si="5"/>
        <v>0</v>
      </c>
      <c r="DT22" s="140">
        <f t="shared" si="5"/>
        <v>0</v>
      </c>
      <c r="DU22" s="140">
        <f t="shared" si="5"/>
        <v>0</v>
      </c>
      <c r="DV22" s="140">
        <f t="shared" si="5"/>
        <v>0</v>
      </c>
      <c r="DW22" s="140">
        <f t="shared" si="5"/>
        <v>0</v>
      </c>
      <c r="DX22" s="140">
        <f t="shared" si="5"/>
        <v>0</v>
      </c>
      <c r="DY22" s="140">
        <f t="shared" si="5"/>
        <v>0</v>
      </c>
    </row>
    <row r="23" spans="1:129" ht="15.75" customHeight="1">
      <c r="C23" s="24" t="s">
        <v>242</v>
      </c>
      <c r="D23" s="219" t="s">
        <v>343</v>
      </c>
      <c r="E23" s="131">
        <f>Inputs!F107</f>
        <v>42370</v>
      </c>
      <c r="I23" s="129">
        <f t="shared" ref="I23:I24" si="6">SUM(J23:DY23)</f>
        <v>12</v>
      </c>
      <c r="J23" s="30">
        <f>IF(J4&lt;$E23,1,0)*J21</f>
        <v>0</v>
      </c>
      <c r="K23" s="30">
        <f t="shared" ref="K23:BV23" si="7">IF(K4&lt;$E23,1,0)*K21</f>
        <v>0</v>
      </c>
      <c r="L23" s="30">
        <f t="shared" si="7"/>
        <v>0</v>
      </c>
      <c r="M23" s="30">
        <f t="shared" si="7"/>
        <v>0</v>
      </c>
      <c r="N23" s="30">
        <f t="shared" si="7"/>
        <v>0</v>
      </c>
      <c r="O23" s="30">
        <f t="shared" si="7"/>
        <v>0</v>
      </c>
      <c r="P23" s="30">
        <f t="shared" si="7"/>
        <v>1</v>
      </c>
      <c r="Q23" s="30">
        <f t="shared" si="7"/>
        <v>1</v>
      </c>
      <c r="R23" s="30">
        <f t="shared" si="7"/>
        <v>1</v>
      </c>
      <c r="S23" s="30">
        <f t="shared" si="7"/>
        <v>1</v>
      </c>
      <c r="T23" s="30">
        <f t="shared" si="7"/>
        <v>1</v>
      </c>
      <c r="U23" s="30">
        <f t="shared" si="7"/>
        <v>1</v>
      </c>
      <c r="V23" s="30">
        <f t="shared" si="7"/>
        <v>1</v>
      </c>
      <c r="W23" s="30">
        <f t="shared" si="7"/>
        <v>1</v>
      </c>
      <c r="X23" s="30">
        <f t="shared" si="7"/>
        <v>1</v>
      </c>
      <c r="Y23" s="30">
        <f t="shared" si="7"/>
        <v>1</v>
      </c>
      <c r="Z23" s="30">
        <f t="shared" si="7"/>
        <v>1</v>
      </c>
      <c r="AA23" s="30">
        <f t="shared" si="7"/>
        <v>1</v>
      </c>
      <c r="AB23" s="30">
        <f t="shared" si="7"/>
        <v>0</v>
      </c>
      <c r="AC23" s="30">
        <f t="shared" si="7"/>
        <v>0</v>
      </c>
      <c r="AD23" s="30">
        <f t="shared" si="7"/>
        <v>0</v>
      </c>
      <c r="AE23" s="30">
        <f t="shared" si="7"/>
        <v>0</v>
      </c>
      <c r="AF23" s="30">
        <f t="shared" si="7"/>
        <v>0</v>
      </c>
      <c r="AG23" s="30">
        <f t="shared" si="7"/>
        <v>0</v>
      </c>
      <c r="AH23" s="30">
        <f t="shared" si="7"/>
        <v>0</v>
      </c>
      <c r="AI23" s="30">
        <f t="shared" si="7"/>
        <v>0</v>
      </c>
      <c r="AJ23" s="30">
        <f t="shared" si="7"/>
        <v>0</v>
      </c>
      <c r="AK23" s="30">
        <f t="shared" si="7"/>
        <v>0</v>
      </c>
      <c r="AL23" s="30">
        <f t="shared" si="7"/>
        <v>0</v>
      </c>
      <c r="AM23" s="30">
        <f t="shared" si="7"/>
        <v>0</v>
      </c>
      <c r="AN23" s="30">
        <f t="shared" si="7"/>
        <v>0</v>
      </c>
      <c r="AO23" s="30">
        <f t="shared" si="7"/>
        <v>0</v>
      </c>
      <c r="AP23" s="30">
        <f t="shared" si="7"/>
        <v>0</v>
      </c>
      <c r="AQ23" s="30">
        <f t="shared" si="7"/>
        <v>0</v>
      </c>
      <c r="AR23" s="30">
        <f t="shared" si="7"/>
        <v>0</v>
      </c>
      <c r="AS23" s="30">
        <f t="shared" si="7"/>
        <v>0</v>
      </c>
      <c r="AT23" s="30">
        <f t="shared" si="7"/>
        <v>0</v>
      </c>
      <c r="AU23" s="30">
        <f t="shared" si="7"/>
        <v>0</v>
      </c>
      <c r="AV23" s="30">
        <f t="shared" si="7"/>
        <v>0</v>
      </c>
      <c r="AW23" s="30">
        <f t="shared" si="7"/>
        <v>0</v>
      </c>
      <c r="AX23" s="30">
        <f t="shared" si="7"/>
        <v>0</v>
      </c>
      <c r="AY23" s="30">
        <f t="shared" si="7"/>
        <v>0</v>
      </c>
      <c r="AZ23" s="30">
        <f t="shared" si="7"/>
        <v>0</v>
      </c>
      <c r="BA23" s="30">
        <f t="shared" si="7"/>
        <v>0</v>
      </c>
      <c r="BB23" s="30">
        <f t="shared" si="7"/>
        <v>0</v>
      </c>
      <c r="BC23" s="30">
        <f t="shared" si="7"/>
        <v>0</v>
      </c>
      <c r="BD23" s="30">
        <f t="shared" si="7"/>
        <v>0</v>
      </c>
      <c r="BE23" s="30">
        <f t="shared" si="7"/>
        <v>0</v>
      </c>
      <c r="BF23" s="30">
        <f t="shared" si="7"/>
        <v>0</v>
      </c>
      <c r="BG23" s="30">
        <f t="shared" si="7"/>
        <v>0</v>
      </c>
      <c r="BH23" s="30">
        <f t="shared" si="7"/>
        <v>0</v>
      </c>
      <c r="BI23" s="30">
        <f t="shared" si="7"/>
        <v>0</v>
      </c>
      <c r="BJ23" s="30">
        <f t="shared" si="7"/>
        <v>0</v>
      </c>
      <c r="BK23" s="30">
        <f t="shared" si="7"/>
        <v>0</v>
      </c>
      <c r="BL23" s="30">
        <f t="shared" si="7"/>
        <v>0</v>
      </c>
      <c r="BM23" s="30">
        <f t="shared" si="7"/>
        <v>0</v>
      </c>
      <c r="BN23" s="30">
        <f t="shared" si="7"/>
        <v>0</v>
      </c>
      <c r="BO23" s="30">
        <f t="shared" si="7"/>
        <v>0</v>
      </c>
      <c r="BP23" s="30">
        <f t="shared" si="7"/>
        <v>0</v>
      </c>
      <c r="BQ23" s="30">
        <f t="shared" si="7"/>
        <v>0</v>
      </c>
      <c r="BR23" s="30">
        <f t="shared" si="7"/>
        <v>0</v>
      </c>
      <c r="BS23" s="30">
        <f t="shared" si="7"/>
        <v>0</v>
      </c>
      <c r="BT23" s="30">
        <f t="shared" si="7"/>
        <v>0</v>
      </c>
      <c r="BU23" s="30">
        <f t="shared" si="7"/>
        <v>0</v>
      </c>
      <c r="BV23" s="30">
        <f t="shared" si="7"/>
        <v>0</v>
      </c>
      <c r="BW23" s="30">
        <f t="shared" ref="BW23:DY23" si="8">IF(BW4&lt;$E23,1,0)*BW21</f>
        <v>0</v>
      </c>
      <c r="BX23" s="30">
        <f t="shared" si="8"/>
        <v>0</v>
      </c>
      <c r="BY23" s="30">
        <f t="shared" si="8"/>
        <v>0</v>
      </c>
      <c r="BZ23" s="30">
        <f t="shared" si="8"/>
        <v>0</v>
      </c>
      <c r="CA23" s="30">
        <f t="shared" si="8"/>
        <v>0</v>
      </c>
      <c r="CB23" s="30">
        <f t="shared" si="8"/>
        <v>0</v>
      </c>
      <c r="CC23" s="30">
        <f t="shared" si="8"/>
        <v>0</v>
      </c>
      <c r="CD23" s="30">
        <f t="shared" si="8"/>
        <v>0</v>
      </c>
      <c r="CE23" s="30">
        <f t="shared" si="8"/>
        <v>0</v>
      </c>
      <c r="CF23" s="30">
        <f t="shared" si="8"/>
        <v>0</v>
      </c>
      <c r="CG23" s="30">
        <f t="shared" si="8"/>
        <v>0</v>
      </c>
      <c r="CH23" s="30">
        <f t="shared" si="8"/>
        <v>0</v>
      </c>
      <c r="CI23" s="30">
        <f t="shared" si="8"/>
        <v>0</v>
      </c>
      <c r="CJ23" s="30">
        <f t="shared" si="8"/>
        <v>0</v>
      </c>
      <c r="CK23" s="30">
        <f t="shared" si="8"/>
        <v>0</v>
      </c>
      <c r="CL23" s="30">
        <f t="shared" si="8"/>
        <v>0</v>
      </c>
      <c r="CM23" s="30">
        <f t="shared" si="8"/>
        <v>0</v>
      </c>
      <c r="CN23" s="30">
        <f t="shared" si="8"/>
        <v>0</v>
      </c>
      <c r="CO23" s="30">
        <f t="shared" si="8"/>
        <v>0</v>
      </c>
      <c r="CP23" s="30">
        <f t="shared" si="8"/>
        <v>0</v>
      </c>
      <c r="CQ23" s="30">
        <f t="shared" si="8"/>
        <v>0</v>
      </c>
      <c r="CR23" s="30">
        <f t="shared" si="8"/>
        <v>0</v>
      </c>
      <c r="CS23" s="30">
        <f t="shared" si="8"/>
        <v>0</v>
      </c>
      <c r="CT23" s="30">
        <f t="shared" si="8"/>
        <v>0</v>
      </c>
      <c r="CU23" s="30">
        <f t="shared" si="8"/>
        <v>0</v>
      </c>
      <c r="CV23" s="30">
        <f t="shared" si="8"/>
        <v>0</v>
      </c>
      <c r="CW23" s="30">
        <f t="shared" si="8"/>
        <v>0</v>
      </c>
      <c r="CX23" s="30">
        <f t="shared" si="8"/>
        <v>0</v>
      </c>
      <c r="CY23" s="30">
        <f t="shared" si="8"/>
        <v>0</v>
      </c>
      <c r="CZ23" s="30">
        <f t="shared" si="8"/>
        <v>0</v>
      </c>
      <c r="DA23" s="30">
        <f t="shared" si="8"/>
        <v>0</v>
      </c>
      <c r="DB23" s="30">
        <f t="shared" si="8"/>
        <v>0</v>
      </c>
      <c r="DC23" s="30">
        <f t="shared" si="8"/>
        <v>0</v>
      </c>
      <c r="DD23" s="30">
        <f t="shared" si="8"/>
        <v>0</v>
      </c>
      <c r="DE23" s="30">
        <f t="shared" si="8"/>
        <v>0</v>
      </c>
      <c r="DF23" s="30">
        <f t="shared" si="8"/>
        <v>0</v>
      </c>
      <c r="DG23" s="30">
        <f t="shared" si="8"/>
        <v>0</v>
      </c>
      <c r="DH23" s="30">
        <f t="shared" si="8"/>
        <v>0</v>
      </c>
      <c r="DI23" s="30">
        <f t="shared" si="8"/>
        <v>0</v>
      </c>
      <c r="DJ23" s="30">
        <f t="shared" si="8"/>
        <v>0</v>
      </c>
      <c r="DK23" s="30">
        <f t="shared" si="8"/>
        <v>0</v>
      </c>
      <c r="DL23" s="30">
        <f t="shared" si="8"/>
        <v>0</v>
      </c>
      <c r="DM23" s="30">
        <f t="shared" si="8"/>
        <v>0</v>
      </c>
      <c r="DN23" s="30">
        <f t="shared" si="8"/>
        <v>0</v>
      </c>
      <c r="DO23" s="30">
        <f t="shared" si="8"/>
        <v>0</v>
      </c>
      <c r="DP23" s="30">
        <f t="shared" si="8"/>
        <v>0</v>
      </c>
      <c r="DQ23" s="30">
        <f t="shared" si="8"/>
        <v>0</v>
      </c>
      <c r="DR23" s="30">
        <f t="shared" si="8"/>
        <v>0</v>
      </c>
      <c r="DS23" s="30">
        <f t="shared" si="8"/>
        <v>0</v>
      </c>
      <c r="DT23" s="30">
        <f t="shared" si="8"/>
        <v>0</v>
      </c>
      <c r="DU23" s="30">
        <f t="shared" si="8"/>
        <v>0</v>
      </c>
      <c r="DV23" s="30">
        <f t="shared" si="8"/>
        <v>0</v>
      </c>
      <c r="DW23" s="30">
        <f t="shared" si="8"/>
        <v>0</v>
      </c>
      <c r="DX23" s="30">
        <f t="shared" si="8"/>
        <v>0</v>
      </c>
      <c r="DY23" s="30">
        <f t="shared" si="8"/>
        <v>0</v>
      </c>
    </row>
    <row r="24" spans="1:129" ht="15.75" customHeight="1">
      <c r="C24" s="24" t="s">
        <v>333</v>
      </c>
      <c r="I24" s="129">
        <f t="shared" si="6"/>
        <v>48</v>
      </c>
      <c r="J24" s="30">
        <f>J21-J23</f>
        <v>0</v>
      </c>
      <c r="K24" s="30">
        <f t="shared" ref="K24:BV24" si="9">K21-K23</f>
        <v>0</v>
      </c>
      <c r="L24" s="30">
        <f t="shared" si="9"/>
        <v>0</v>
      </c>
      <c r="M24" s="30">
        <f t="shared" si="9"/>
        <v>0</v>
      </c>
      <c r="N24" s="30">
        <f t="shared" si="9"/>
        <v>0</v>
      </c>
      <c r="O24" s="30">
        <f t="shared" si="9"/>
        <v>0</v>
      </c>
      <c r="P24" s="30">
        <f t="shared" si="9"/>
        <v>0</v>
      </c>
      <c r="Q24" s="30">
        <f t="shared" si="9"/>
        <v>0</v>
      </c>
      <c r="R24" s="30">
        <f t="shared" si="9"/>
        <v>0</v>
      </c>
      <c r="S24" s="30">
        <f t="shared" si="9"/>
        <v>0</v>
      </c>
      <c r="T24" s="30">
        <f t="shared" si="9"/>
        <v>0</v>
      </c>
      <c r="U24" s="30">
        <f t="shared" si="9"/>
        <v>0</v>
      </c>
      <c r="V24" s="30">
        <f t="shared" si="9"/>
        <v>0</v>
      </c>
      <c r="W24" s="30">
        <f t="shared" si="9"/>
        <v>0</v>
      </c>
      <c r="X24" s="30">
        <f t="shared" si="9"/>
        <v>0</v>
      </c>
      <c r="Y24" s="30">
        <f t="shared" si="9"/>
        <v>0</v>
      </c>
      <c r="Z24" s="30">
        <f t="shared" si="9"/>
        <v>0</v>
      </c>
      <c r="AA24" s="30">
        <f t="shared" si="9"/>
        <v>0</v>
      </c>
      <c r="AB24" s="30">
        <f t="shared" si="9"/>
        <v>1</v>
      </c>
      <c r="AC24" s="30">
        <f t="shared" si="9"/>
        <v>1</v>
      </c>
      <c r="AD24" s="30">
        <f t="shared" si="9"/>
        <v>1</v>
      </c>
      <c r="AE24" s="30">
        <f t="shared" si="9"/>
        <v>1</v>
      </c>
      <c r="AF24" s="30">
        <f t="shared" si="9"/>
        <v>1</v>
      </c>
      <c r="AG24" s="30">
        <f t="shared" si="9"/>
        <v>1</v>
      </c>
      <c r="AH24" s="30">
        <f t="shared" si="9"/>
        <v>1</v>
      </c>
      <c r="AI24" s="30">
        <f t="shared" si="9"/>
        <v>1</v>
      </c>
      <c r="AJ24" s="30">
        <f t="shared" si="9"/>
        <v>1</v>
      </c>
      <c r="AK24" s="30">
        <f t="shared" si="9"/>
        <v>1</v>
      </c>
      <c r="AL24" s="30">
        <f t="shared" si="9"/>
        <v>1</v>
      </c>
      <c r="AM24" s="30">
        <f t="shared" si="9"/>
        <v>1</v>
      </c>
      <c r="AN24" s="30">
        <f t="shared" si="9"/>
        <v>1</v>
      </c>
      <c r="AO24" s="30">
        <f t="shared" si="9"/>
        <v>1</v>
      </c>
      <c r="AP24" s="30">
        <f t="shared" si="9"/>
        <v>1</v>
      </c>
      <c r="AQ24" s="30">
        <f t="shared" si="9"/>
        <v>1</v>
      </c>
      <c r="AR24" s="30">
        <f t="shared" si="9"/>
        <v>1</v>
      </c>
      <c r="AS24" s="30">
        <f t="shared" si="9"/>
        <v>1</v>
      </c>
      <c r="AT24" s="30">
        <f t="shared" si="9"/>
        <v>1</v>
      </c>
      <c r="AU24" s="30">
        <f t="shared" si="9"/>
        <v>1</v>
      </c>
      <c r="AV24" s="30">
        <f t="shared" si="9"/>
        <v>1</v>
      </c>
      <c r="AW24" s="30">
        <f t="shared" si="9"/>
        <v>1</v>
      </c>
      <c r="AX24" s="30">
        <f t="shared" si="9"/>
        <v>1</v>
      </c>
      <c r="AY24" s="30">
        <f t="shared" si="9"/>
        <v>1</v>
      </c>
      <c r="AZ24" s="30">
        <f t="shared" si="9"/>
        <v>1</v>
      </c>
      <c r="BA24" s="30">
        <f t="shared" si="9"/>
        <v>1</v>
      </c>
      <c r="BB24" s="30">
        <f t="shared" si="9"/>
        <v>1</v>
      </c>
      <c r="BC24" s="30">
        <f t="shared" si="9"/>
        <v>1</v>
      </c>
      <c r="BD24" s="30">
        <f t="shared" si="9"/>
        <v>1</v>
      </c>
      <c r="BE24" s="30">
        <f t="shared" si="9"/>
        <v>1</v>
      </c>
      <c r="BF24" s="30">
        <f t="shared" si="9"/>
        <v>1</v>
      </c>
      <c r="BG24" s="30">
        <f t="shared" si="9"/>
        <v>1</v>
      </c>
      <c r="BH24" s="30">
        <f t="shared" si="9"/>
        <v>1</v>
      </c>
      <c r="BI24" s="30">
        <f t="shared" si="9"/>
        <v>1</v>
      </c>
      <c r="BJ24" s="30">
        <f t="shared" si="9"/>
        <v>1</v>
      </c>
      <c r="BK24" s="30">
        <f t="shared" si="9"/>
        <v>1</v>
      </c>
      <c r="BL24" s="30">
        <f t="shared" si="9"/>
        <v>1</v>
      </c>
      <c r="BM24" s="30">
        <f t="shared" si="9"/>
        <v>1</v>
      </c>
      <c r="BN24" s="30">
        <f t="shared" si="9"/>
        <v>1</v>
      </c>
      <c r="BO24" s="30">
        <f t="shared" si="9"/>
        <v>1</v>
      </c>
      <c r="BP24" s="30">
        <f t="shared" si="9"/>
        <v>1</v>
      </c>
      <c r="BQ24" s="30">
        <f t="shared" si="9"/>
        <v>1</v>
      </c>
      <c r="BR24" s="30">
        <f t="shared" si="9"/>
        <v>1</v>
      </c>
      <c r="BS24" s="30">
        <f t="shared" si="9"/>
        <v>1</v>
      </c>
      <c r="BT24" s="30">
        <f t="shared" si="9"/>
        <v>1</v>
      </c>
      <c r="BU24" s="30">
        <f t="shared" si="9"/>
        <v>1</v>
      </c>
      <c r="BV24" s="30">
        <f t="shared" si="9"/>
        <v>1</v>
      </c>
      <c r="BW24" s="30">
        <f t="shared" ref="BW24:DY24" si="10">BW21-BW23</f>
        <v>1</v>
      </c>
      <c r="BX24" s="30">
        <f t="shared" si="10"/>
        <v>0</v>
      </c>
      <c r="BY24" s="30">
        <f t="shared" si="10"/>
        <v>0</v>
      </c>
      <c r="BZ24" s="30">
        <f t="shared" si="10"/>
        <v>0</v>
      </c>
      <c r="CA24" s="30">
        <f t="shared" si="10"/>
        <v>0</v>
      </c>
      <c r="CB24" s="30">
        <f t="shared" si="10"/>
        <v>0</v>
      </c>
      <c r="CC24" s="30">
        <f t="shared" si="10"/>
        <v>0</v>
      </c>
      <c r="CD24" s="30">
        <f t="shared" si="10"/>
        <v>0</v>
      </c>
      <c r="CE24" s="30">
        <f t="shared" si="10"/>
        <v>0</v>
      </c>
      <c r="CF24" s="30">
        <f t="shared" si="10"/>
        <v>0</v>
      </c>
      <c r="CG24" s="30">
        <f t="shared" si="10"/>
        <v>0</v>
      </c>
      <c r="CH24" s="30">
        <f t="shared" si="10"/>
        <v>0</v>
      </c>
      <c r="CI24" s="30">
        <f t="shared" si="10"/>
        <v>0</v>
      </c>
      <c r="CJ24" s="30">
        <f t="shared" si="10"/>
        <v>0</v>
      </c>
      <c r="CK24" s="30">
        <f t="shared" si="10"/>
        <v>0</v>
      </c>
      <c r="CL24" s="30">
        <f t="shared" si="10"/>
        <v>0</v>
      </c>
      <c r="CM24" s="30">
        <f t="shared" si="10"/>
        <v>0</v>
      </c>
      <c r="CN24" s="30">
        <f t="shared" si="10"/>
        <v>0</v>
      </c>
      <c r="CO24" s="30">
        <f t="shared" si="10"/>
        <v>0</v>
      </c>
      <c r="CP24" s="30">
        <f t="shared" si="10"/>
        <v>0</v>
      </c>
      <c r="CQ24" s="30">
        <f t="shared" si="10"/>
        <v>0</v>
      </c>
      <c r="CR24" s="30">
        <f t="shared" si="10"/>
        <v>0</v>
      </c>
      <c r="CS24" s="30">
        <f t="shared" si="10"/>
        <v>0</v>
      </c>
      <c r="CT24" s="30">
        <f t="shared" si="10"/>
        <v>0</v>
      </c>
      <c r="CU24" s="30">
        <f t="shared" si="10"/>
        <v>0</v>
      </c>
      <c r="CV24" s="30">
        <f t="shared" si="10"/>
        <v>0</v>
      </c>
      <c r="CW24" s="30">
        <f t="shared" si="10"/>
        <v>0</v>
      </c>
      <c r="CX24" s="30">
        <f t="shared" si="10"/>
        <v>0</v>
      </c>
      <c r="CY24" s="30">
        <f t="shared" si="10"/>
        <v>0</v>
      </c>
      <c r="CZ24" s="30">
        <f t="shared" si="10"/>
        <v>0</v>
      </c>
      <c r="DA24" s="30">
        <f t="shared" si="10"/>
        <v>0</v>
      </c>
      <c r="DB24" s="30">
        <f t="shared" si="10"/>
        <v>0</v>
      </c>
      <c r="DC24" s="30">
        <f t="shared" si="10"/>
        <v>0</v>
      </c>
      <c r="DD24" s="30">
        <f t="shared" si="10"/>
        <v>0</v>
      </c>
      <c r="DE24" s="30">
        <f t="shared" si="10"/>
        <v>0</v>
      </c>
      <c r="DF24" s="30">
        <f t="shared" si="10"/>
        <v>0</v>
      </c>
      <c r="DG24" s="30">
        <f t="shared" si="10"/>
        <v>0</v>
      </c>
      <c r="DH24" s="30">
        <f t="shared" si="10"/>
        <v>0</v>
      </c>
      <c r="DI24" s="30">
        <f t="shared" si="10"/>
        <v>0</v>
      </c>
      <c r="DJ24" s="30">
        <f t="shared" si="10"/>
        <v>0</v>
      </c>
      <c r="DK24" s="30">
        <f t="shared" si="10"/>
        <v>0</v>
      </c>
      <c r="DL24" s="30">
        <f t="shared" si="10"/>
        <v>0</v>
      </c>
      <c r="DM24" s="30">
        <f t="shared" si="10"/>
        <v>0</v>
      </c>
      <c r="DN24" s="30">
        <f t="shared" si="10"/>
        <v>0</v>
      </c>
      <c r="DO24" s="30">
        <f t="shared" si="10"/>
        <v>0</v>
      </c>
      <c r="DP24" s="30">
        <f t="shared" si="10"/>
        <v>0</v>
      </c>
      <c r="DQ24" s="30">
        <f t="shared" si="10"/>
        <v>0</v>
      </c>
      <c r="DR24" s="30">
        <f t="shared" si="10"/>
        <v>0</v>
      </c>
      <c r="DS24" s="30">
        <f t="shared" si="10"/>
        <v>0</v>
      </c>
      <c r="DT24" s="30">
        <f t="shared" si="10"/>
        <v>0</v>
      </c>
      <c r="DU24" s="30">
        <f t="shared" si="10"/>
        <v>0</v>
      </c>
      <c r="DV24" s="30">
        <f t="shared" si="10"/>
        <v>0</v>
      </c>
      <c r="DW24" s="30">
        <f t="shared" si="10"/>
        <v>0</v>
      </c>
      <c r="DX24" s="30">
        <f t="shared" si="10"/>
        <v>0</v>
      </c>
      <c r="DY24" s="30">
        <f t="shared" si="10"/>
        <v>0</v>
      </c>
    </row>
    <row r="25" spans="1:129" ht="15.75" customHeight="1">
      <c r="C25" s="24" t="s">
        <v>334</v>
      </c>
      <c r="J25" s="140">
        <f>SUM(J24:$DY24)*J24</f>
        <v>0</v>
      </c>
      <c r="K25" s="140">
        <f>SUM(K24:$DY24)*K24</f>
        <v>0</v>
      </c>
      <c r="L25" s="140">
        <f>SUM(L24:$DY24)*L24</f>
        <v>0</v>
      </c>
      <c r="M25" s="140">
        <f>SUM(M24:$DY24)*M24</f>
        <v>0</v>
      </c>
      <c r="N25" s="140">
        <f>SUM(N24:$DY24)*N24</f>
        <v>0</v>
      </c>
      <c r="O25" s="140">
        <f>SUM(O24:$DY24)*O24</f>
        <v>0</v>
      </c>
      <c r="P25" s="140">
        <f>SUM(P24:$DY24)*P24</f>
        <v>0</v>
      </c>
      <c r="Q25" s="140">
        <f>SUM(Q24:$DY24)*Q24</f>
        <v>0</v>
      </c>
      <c r="R25" s="140">
        <f>SUM(R24:$DY24)*R24</f>
        <v>0</v>
      </c>
      <c r="S25" s="140">
        <f>SUM(S24:$DY24)*S24</f>
        <v>0</v>
      </c>
      <c r="T25" s="140">
        <f>SUM(T24:$DY24)*T24</f>
        <v>0</v>
      </c>
      <c r="U25" s="140">
        <f>SUM(U24:$DY24)*U24</f>
        <v>0</v>
      </c>
      <c r="V25" s="140">
        <f>SUM(V24:$DY24)*V24</f>
        <v>0</v>
      </c>
      <c r="W25" s="140">
        <f>SUM(W24:$DY24)*W24</f>
        <v>0</v>
      </c>
      <c r="X25" s="140">
        <f>SUM(X24:$DY24)*X24</f>
        <v>0</v>
      </c>
      <c r="Y25" s="140">
        <f>SUM(Y24:$DY24)*Y24</f>
        <v>0</v>
      </c>
      <c r="Z25" s="140">
        <f>SUM(Z24:$DY24)*Z24</f>
        <v>0</v>
      </c>
      <c r="AA25" s="140">
        <f>SUM(AA24:$DY24)*AA24</f>
        <v>0</v>
      </c>
      <c r="AB25" s="140">
        <f>SUM(AB24:$DY24)*AB24</f>
        <v>48</v>
      </c>
      <c r="AC25" s="140">
        <f>SUM(AC24:$DY24)*AC24</f>
        <v>47</v>
      </c>
      <c r="AD25" s="140">
        <f>SUM(AD24:$DY24)*AD24</f>
        <v>46</v>
      </c>
      <c r="AE25" s="140">
        <f>SUM(AE24:$DY24)*AE24</f>
        <v>45</v>
      </c>
      <c r="AF25" s="140">
        <f>SUM(AF24:$DY24)*AF24</f>
        <v>44</v>
      </c>
      <c r="AG25" s="140">
        <f>SUM(AG24:$DY24)*AG24</f>
        <v>43</v>
      </c>
      <c r="AH25" s="140">
        <f>SUM(AH24:$DY24)*AH24</f>
        <v>42</v>
      </c>
      <c r="AI25" s="140">
        <f>SUM(AI24:$DY24)*AI24</f>
        <v>41</v>
      </c>
      <c r="AJ25" s="140">
        <f>SUM(AJ24:$DY24)*AJ24</f>
        <v>40</v>
      </c>
      <c r="AK25" s="140">
        <f>SUM(AK24:$DY24)*AK24</f>
        <v>39</v>
      </c>
      <c r="AL25" s="140">
        <f>SUM(AL24:$DY24)*AL24</f>
        <v>38</v>
      </c>
      <c r="AM25" s="140">
        <f>SUM(AM24:$DY24)*AM24</f>
        <v>37</v>
      </c>
      <c r="AN25" s="140">
        <f>SUM(AN24:$DY24)*AN24</f>
        <v>36</v>
      </c>
      <c r="AO25" s="140">
        <f>SUM(AO24:$DY24)*AO24</f>
        <v>35</v>
      </c>
      <c r="AP25" s="140">
        <f>SUM(AP24:$DY24)*AP24</f>
        <v>34</v>
      </c>
      <c r="AQ25" s="140">
        <f>SUM(AQ24:$DY24)*AQ24</f>
        <v>33</v>
      </c>
      <c r="AR25" s="140">
        <f>SUM(AR24:$DY24)*AR24</f>
        <v>32</v>
      </c>
      <c r="AS25" s="140">
        <f>SUM(AS24:$DY24)*AS24</f>
        <v>31</v>
      </c>
      <c r="AT25" s="140">
        <f>SUM(AT24:$DY24)*AT24</f>
        <v>30</v>
      </c>
      <c r="AU25" s="140">
        <f>SUM(AU24:$DY24)*AU24</f>
        <v>29</v>
      </c>
      <c r="AV25" s="140">
        <f>SUM(AV24:$DY24)*AV24</f>
        <v>28</v>
      </c>
      <c r="AW25" s="140">
        <f>SUM(AW24:$DY24)*AW24</f>
        <v>27</v>
      </c>
      <c r="AX25" s="140">
        <f>SUM(AX24:$DY24)*AX24</f>
        <v>26</v>
      </c>
      <c r="AY25" s="140">
        <f>SUM(AY24:$DY24)*AY24</f>
        <v>25</v>
      </c>
      <c r="AZ25" s="140">
        <f>SUM(AZ24:$DY24)*AZ24</f>
        <v>24</v>
      </c>
      <c r="BA25" s="140">
        <f>SUM(BA24:$DY24)*BA24</f>
        <v>23</v>
      </c>
      <c r="BB25" s="140">
        <f>SUM(BB24:$DY24)*BB24</f>
        <v>22</v>
      </c>
      <c r="BC25" s="140">
        <f>SUM(BC24:$DY24)*BC24</f>
        <v>21</v>
      </c>
      <c r="BD25" s="140">
        <f>SUM(BD24:$DY24)*BD24</f>
        <v>20</v>
      </c>
      <c r="BE25" s="140">
        <f>SUM(BE24:$DY24)*BE24</f>
        <v>19</v>
      </c>
      <c r="BF25" s="140">
        <f>SUM(BF24:$DY24)*BF24</f>
        <v>18</v>
      </c>
      <c r="BG25" s="140">
        <f>SUM(BG24:$DY24)*BG24</f>
        <v>17</v>
      </c>
      <c r="BH25" s="140">
        <f>SUM(BH24:$DY24)*BH24</f>
        <v>16</v>
      </c>
      <c r="BI25" s="140">
        <f>SUM(BI24:$DY24)*BI24</f>
        <v>15</v>
      </c>
      <c r="BJ25" s="140">
        <f>SUM(BJ24:$DY24)*BJ24</f>
        <v>14</v>
      </c>
      <c r="BK25" s="140">
        <f>SUM(BK24:$DY24)*BK24</f>
        <v>13</v>
      </c>
      <c r="BL25" s="140">
        <f>SUM(BL24:$DY24)*BL24</f>
        <v>12</v>
      </c>
      <c r="BM25" s="140">
        <f>SUM(BM24:$DY24)*BM24</f>
        <v>11</v>
      </c>
      <c r="BN25" s="140">
        <f>SUM(BN24:$DY24)*BN24</f>
        <v>10</v>
      </c>
      <c r="BO25" s="140">
        <f>SUM(BO24:$DY24)*BO24</f>
        <v>9</v>
      </c>
      <c r="BP25" s="140">
        <f>SUM(BP24:$DY24)*BP24</f>
        <v>8</v>
      </c>
      <c r="BQ25" s="140">
        <f>SUM(BQ24:$DY24)*BQ24</f>
        <v>7</v>
      </c>
      <c r="BR25" s="140">
        <f>SUM(BR24:$DY24)*BR24</f>
        <v>6</v>
      </c>
      <c r="BS25" s="140">
        <f>SUM(BS24:$DY24)*BS24</f>
        <v>5</v>
      </c>
      <c r="BT25" s="140">
        <f>SUM(BT24:$DY24)*BT24</f>
        <v>4</v>
      </c>
      <c r="BU25" s="140">
        <f>SUM(BU24:$DY24)*BU24</f>
        <v>3</v>
      </c>
      <c r="BV25" s="140">
        <f>SUM(BV24:$DY24)*BV24</f>
        <v>2</v>
      </c>
      <c r="BW25" s="140">
        <f>SUM(BW24:$DY24)*BW24</f>
        <v>1</v>
      </c>
      <c r="BX25" s="140">
        <f>SUM(BX24:$DY24)*BX24</f>
        <v>0</v>
      </c>
      <c r="BY25" s="140">
        <f>SUM(BY24:$DY24)*BY24</f>
        <v>0</v>
      </c>
      <c r="BZ25" s="140">
        <f>SUM(BZ24:$DY24)*BZ24</f>
        <v>0</v>
      </c>
      <c r="CA25" s="140">
        <f>SUM(CA24:$DY24)*CA24</f>
        <v>0</v>
      </c>
      <c r="CB25" s="140">
        <f>SUM(CB24:$DY24)*CB24</f>
        <v>0</v>
      </c>
      <c r="CC25" s="140">
        <f>SUM(CC24:$DY24)*CC24</f>
        <v>0</v>
      </c>
      <c r="CD25" s="140">
        <f>SUM(CD24:$DY24)*CD24</f>
        <v>0</v>
      </c>
      <c r="CE25" s="140">
        <f>SUM(CE24:$DY24)*CE24</f>
        <v>0</v>
      </c>
      <c r="CF25" s="140">
        <f>SUM(CF24:$DY24)*CF24</f>
        <v>0</v>
      </c>
      <c r="CG25" s="140">
        <f>SUM(CG24:$DY24)*CG24</f>
        <v>0</v>
      </c>
      <c r="CH25" s="140">
        <f>SUM(CH24:$DY24)*CH24</f>
        <v>0</v>
      </c>
      <c r="CI25" s="140">
        <f>SUM(CI24:$DY24)*CI24</f>
        <v>0</v>
      </c>
      <c r="CJ25" s="140">
        <f>SUM(CJ24:$DY24)*CJ24</f>
        <v>0</v>
      </c>
      <c r="CK25" s="140">
        <f>SUM(CK24:$DY24)*CK24</f>
        <v>0</v>
      </c>
      <c r="CL25" s="140">
        <f>SUM(CL24:$DY24)*CL24</f>
        <v>0</v>
      </c>
      <c r="CM25" s="140">
        <f>SUM(CM24:$DY24)*CM24</f>
        <v>0</v>
      </c>
      <c r="CN25" s="140">
        <f>SUM(CN24:$DY24)*CN24</f>
        <v>0</v>
      </c>
      <c r="CO25" s="140">
        <f>SUM(CO24:$DY24)*CO24</f>
        <v>0</v>
      </c>
      <c r="CP25" s="140">
        <f>SUM(CP24:$DY24)*CP24</f>
        <v>0</v>
      </c>
      <c r="CQ25" s="140">
        <f>SUM(CQ24:$DY24)*CQ24</f>
        <v>0</v>
      </c>
      <c r="CR25" s="140">
        <f>SUM(CR24:$DY24)*CR24</f>
        <v>0</v>
      </c>
      <c r="CS25" s="140">
        <f>SUM(CS24:$DY24)*CS24</f>
        <v>0</v>
      </c>
      <c r="CT25" s="140">
        <f>SUM(CT24:$DY24)*CT24</f>
        <v>0</v>
      </c>
      <c r="CU25" s="140">
        <f>SUM(CU24:$DY24)*CU24</f>
        <v>0</v>
      </c>
      <c r="CV25" s="140">
        <f>SUM(CV24:$DY24)*CV24</f>
        <v>0</v>
      </c>
      <c r="CW25" s="140">
        <f>SUM(CW24:$DY24)*CW24</f>
        <v>0</v>
      </c>
      <c r="CX25" s="140">
        <f>SUM(CX24:$DY24)*CX24</f>
        <v>0</v>
      </c>
      <c r="CY25" s="140">
        <f>SUM(CY24:$DY24)*CY24</f>
        <v>0</v>
      </c>
      <c r="CZ25" s="140">
        <f>SUM(CZ24:$DY24)*CZ24</f>
        <v>0</v>
      </c>
      <c r="DA25" s="140">
        <f>SUM(DA24:$DY24)*DA24</f>
        <v>0</v>
      </c>
      <c r="DB25" s="140">
        <f>SUM(DB24:$DY24)*DB24</f>
        <v>0</v>
      </c>
      <c r="DC25" s="140">
        <f>SUM(DC24:$DY24)*DC24</f>
        <v>0</v>
      </c>
      <c r="DD25" s="140">
        <f>SUM(DD24:$DY24)*DD24</f>
        <v>0</v>
      </c>
      <c r="DE25" s="140">
        <f>SUM(DE24:$DY24)*DE24</f>
        <v>0</v>
      </c>
      <c r="DF25" s="140">
        <f>SUM(DF24:$DY24)*DF24</f>
        <v>0</v>
      </c>
      <c r="DG25" s="140">
        <f>SUM(DG24:$DY24)*DG24</f>
        <v>0</v>
      </c>
      <c r="DH25" s="140">
        <f>SUM(DH24:$DY24)*DH24</f>
        <v>0</v>
      </c>
      <c r="DI25" s="140">
        <f>SUM(DI24:$DY24)*DI24</f>
        <v>0</v>
      </c>
      <c r="DJ25" s="140">
        <f>SUM(DJ24:$DY24)*DJ24</f>
        <v>0</v>
      </c>
      <c r="DK25" s="140">
        <f>SUM(DK24:$DY24)*DK24</f>
        <v>0</v>
      </c>
      <c r="DL25" s="140">
        <f>SUM(DL24:$DY24)*DL24</f>
        <v>0</v>
      </c>
      <c r="DM25" s="140">
        <f>SUM(DM24:$DY24)*DM24</f>
        <v>0</v>
      </c>
      <c r="DN25" s="140">
        <f>SUM(DN24:$DY24)*DN24</f>
        <v>0</v>
      </c>
      <c r="DO25" s="140">
        <f>SUM(DO24:$DY24)*DO24</f>
        <v>0</v>
      </c>
      <c r="DP25" s="140">
        <f>SUM(DP24:$DY24)*DP24</f>
        <v>0</v>
      </c>
      <c r="DQ25" s="140">
        <f>SUM(DQ24:$DY24)*DQ24</f>
        <v>0</v>
      </c>
      <c r="DR25" s="140">
        <f>SUM(DR24:$DY24)*DR24</f>
        <v>0</v>
      </c>
      <c r="DS25" s="140">
        <f>SUM(DS24:$DY24)*DS24</f>
        <v>0</v>
      </c>
      <c r="DT25" s="140">
        <f>SUM(DT24:$DY24)*DT24</f>
        <v>0</v>
      </c>
      <c r="DU25" s="140">
        <f>SUM(DU24:$DY24)*DU24</f>
        <v>0</v>
      </c>
      <c r="DV25" s="140">
        <f>SUM(DV24:$DY24)*DV24</f>
        <v>0</v>
      </c>
      <c r="DW25" s="140">
        <f>SUM(DW24:$DY24)*DW24</f>
        <v>0</v>
      </c>
      <c r="DX25" s="140">
        <f>SUM(DX24:$DY24)*DX24</f>
        <v>0</v>
      </c>
      <c r="DY25" s="140">
        <f>SUM(DY24:$DY24)*DY24</f>
        <v>0</v>
      </c>
    </row>
    <row r="26" spans="1:129" ht="15.75" customHeight="1"/>
    <row r="27" spans="1:129" ht="15.75" customHeight="1">
      <c r="C27" s="3" t="s">
        <v>268</v>
      </c>
      <c r="D27" s="8"/>
    </row>
    <row r="28" spans="1:129" ht="15.75" customHeight="1">
      <c r="C28" s="24" t="s">
        <v>261</v>
      </c>
      <c r="D28" s="133" t="s">
        <v>237</v>
      </c>
      <c r="J28" s="140">
        <f>I31</f>
        <v>0</v>
      </c>
      <c r="K28" s="140">
        <f t="shared" ref="K28:BV28" si="11">J31</f>
        <v>0</v>
      </c>
      <c r="L28" s="140">
        <f t="shared" si="11"/>
        <v>0</v>
      </c>
      <c r="M28" s="140">
        <f t="shared" si="11"/>
        <v>0</v>
      </c>
      <c r="N28" s="140">
        <f t="shared" si="11"/>
        <v>0</v>
      </c>
      <c r="O28" s="140">
        <f t="shared" si="11"/>
        <v>0</v>
      </c>
      <c r="P28" s="140">
        <f t="shared" si="11"/>
        <v>3198.4494552683036</v>
      </c>
      <c r="Q28" s="140">
        <f t="shared" si="11"/>
        <v>3198.4494552683036</v>
      </c>
      <c r="R28" s="140">
        <f t="shared" si="11"/>
        <v>3198.4494552683036</v>
      </c>
      <c r="S28" s="140">
        <f t="shared" si="11"/>
        <v>3198.4494552683036</v>
      </c>
      <c r="T28" s="140">
        <f t="shared" si="11"/>
        <v>3198.4494552683036</v>
      </c>
      <c r="U28" s="140">
        <f t="shared" si="11"/>
        <v>3198.4494552683036</v>
      </c>
      <c r="V28" s="140">
        <f t="shared" si="11"/>
        <v>3198.4494552683036</v>
      </c>
      <c r="W28" s="140">
        <f t="shared" si="11"/>
        <v>3198.4494552683036</v>
      </c>
      <c r="X28" s="140">
        <f t="shared" si="11"/>
        <v>3198.4494552683036</v>
      </c>
      <c r="Y28" s="140">
        <f t="shared" si="11"/>
        <v>3198.4494552683036</v>
      </c>
      <c r="Z28" s="140">
        <f t="shared" si="11"/>
        <v>3198.4494552683036</v>
      </c>
      <c r="AA28" s="140">
        <f t="shared" si="11"/>
        <v>3198.4494552683036</v>
      </c>
      <c r="AB28" s="140">
        <f t="shared" si="11"/>
        <v>3198.4494552683036</v>
      </c>
      <c r="AC28" s="140">
        <f t="shared" si="11"/>
        <v>3142.0875626965221</v>
      </c>
      <c r="AD28" s="140">
        <f t="shared" si="11"/>
        <v>3084.7157057793102</v>
      </c>
      <c r="AE28" s="140">
        <f t="shared" si="11"/>
        <v>3027.5787947151066</v>
      </c>
      <c r="AF28" s="140">
        <f t="shared" si="11"/>
        <v>2969.7461859768609</v>
      </c>
      <c r="AG28" s="140">
        <f t="shared" si="11"/>
        <v>2911.8178146017203</v>
      </c>
      <c r="AH28" s="140">
        <f t="shared" si="11"/>
        <v>2853.1985183605707</v>
      </c>
      <c r="AI28" s="140">
        <f t="shared" si="11"/>
        <v>2794.4677529358455</v>
      </c>
      <c r="AJ28" s="140">
        <f t="shared" si="11"/>
        <v>2735.3286459908941</v>
      </c>
      <c r="AK28" s="140">
        <f t="shared" si="11"/>
        <v>2675.5061198766116</v>
      </c>
      <c r="AL28" s="140">
        <f t="shared" si="11"/>
        <v>2615.547893716624</v>
      </c>
      <c r="AM28" s="140">
        <f t="shared" si="11"/>
        <v>2554.9115351891392</v>
      </c>
      <c r="AN28" s="140">
        <f t="shared" si="11"/>
        <v>2494.1228750845471</v>
      </c>
      <c r="AO28" s="140">
        <f t="shared" si="11"/>
        <v>2432.9115653907643</v>
      </c>
      <c r="AP28" s="140">
        <f t="shared" si="11"/>
        <v>2370.5399634031696</v>
      </c>
      <c r="AQ28" s="140">
        <f t="shared" si="11"/>
        <v>2308.4937483964463</v>
      </c>
      <c r="AR28" s="140">
        <f t="shared" si="11"/>
        <v>2245.7836585378127</v>
      </c>
      <c r="AS28" s="140">
        <f t="shared" si="11"/>
        <v>2182.8781699221431</v>
      </c>
      <c r="AT28" s="140">
        <f t="shared" si="11"/>
        <v>2119.3148525612733</v>
      </c>
      <c r="AU28" s="140">
        <f t="shared" si="11"/>
        <v>2055.5382225594562</v>
      </c>
      <c r="AV28" s="140">
        <f t="shared" si="11"/>
        <v>1991.3181683001567</v>
      </c>
      <c r="AW28" s="140">
        <f t="shared" si="11"/>
        <v>1926.4497461518661</v>
      </c>
      <c r="AX28" s="140">
        <f t="shared" si="11"/>
        <v>1861.340395262162</v>
      </c>
      <c r="AY28" s="140">
        <f t="shared" si="11"/>
        <v>1795.5892963908368</v>
      </c>
      <c r="AZ28" s="140">
        <f t="shared" si="11"/>
        <v>1729.5783676213421</v>
      </c>
      <c r="BA28" s="140">
        <f t="shared" si="11"/>
        <v>1663.1084800283015</v>
      </c>
      <c r="BB28" s="140">
        <f t="shared" si="11"/>
        <v>1595.6678325735913</v>
      </c>
      <c r="BC28" s="140">
        <f t="shared" si="11"/>
        <v>1528.2919077321326</v>
      </c>
      <c r="BD28" s="140">
        <f t="shared" si="11"/>
        <v>1460.2919296522023</v>
      </c>
      <c r="BE28" s="140">
        <f t="shared" si="11"/>
        <v>1391.983127896367</v>
      </c>
      <c r="BF28" s="140">
        <f t="shared" si="11"/>
        <v>1323.0577392107493</v>
      </c>
      <c r="BG28" s="140">
        <f t="shared" si="11"/>
        <v>1253.8031791779545</v>
      </c>
      <c r="BH28" s="140">
        <f t="shared" si="11"/>
        <v>1184.0671080985749</v>
      </c>
      <c r="BI28" s="140">
        <f t="shared" si="11"/>
        <v>1113.7260910392017</v>
      </c>
      <c r="BJ28" s="140">
        <f t="shared" si="11"/>
        <v>1043.0245544494853</v>
      </c>
      <c r="BK28" s="140">
        <f t="shared" si="11"/>
        <v>971.72617721782194</v>
      </c>
      <c r="BL28" s="140">
        <f t="shared" si="11"/>
        <v>900.045845037871</v>
      </c>
      <c r="BM28" s="140">
        <f t="shared" si="11"/>
        <v>827.86713597485004</v>
      </c>
      <c r="BN28" s="140">
        <f t="shared" si="11"/>
        <v>754.93928321838644</v>
      </c>
      <c r="BO28" s="140">
        <f t="shared" si="11"/>
        <v>681.77736725169086</v>
      </c>
      <c r="BP28" s="140">
        <f t="shared" si="11"/>
        <v>608.04013138041591</v>
      </c>
      <c r="BQ28" s="140">
        <f t="shared" si="11"/>
        <v>533.86545233451182</v>
      </c>
      <c r="BR28" s="140">
        <f t="shared" si="11"/>
        <v>459.12450005859711</v>
      </c>
      <c r="BS28" s="140">
        <f t="shared" si="11"/>
        <v>383.92307667714681</v>
      </c>
      <c r="BT28" s="140">
        <f t="shared" si="11"/>
        <v>308.19879507437673</v>
      </c>
      <c r="BU28" s="140">
        <f t="shared" si="11"/>
        <v>231.92230652974678</v>
      </c>
      <c r="BV28" s="140">
        <f t="shared" si="11"/>
        <v>155.14988908747912</v>
      </c>
      <c r="BW28" s="140">
        <f t="shared" ref="BW28:DY28" si="12">BV31</f>
        <v>77.835021499467544</v>
      </c>
      <c r="BX28" s="140">
        <f t="shared" si="12"/>
        <v>0</v>
      </c>
      <c r="BY28" s="140">
        <f t="shared" si="12"/>
        <v>0</v>
      </c>
      <c r="BZ28" s="140">
        <f t="shared" si="12"/>
        <v>0</v>
      </c>
      <c r="CA28" s="140">
        <f t="shared" si="12"/>
        <v>0</v>
      </c>
      <c r="CB28" s="140">
        <f t="shared" si="12"/>
        <v>0</v>
      </c>
      <c r="CC28" s="140">
        <f t="shared" si="12"/>
        <v>0</v>
      </c>
      <c r="CD28" s="140">
        <f t="shared" si="12"/>
        <v>0</v>
      </c>
      <c r="CE28" s="140">
        <f t="shared" si="12"/>
        <v>0</v>
      </c>
      <c r="CF28" s="140">
        <f t="shared" si="12"/>
        <v>0</v>
      </c>
      <c r="CG28" s="140">
        <f t="shared" si="12"/>
        <v>0</v>
      </c>
      <c r="CH28" s="140">
        <f t="shared" si="12"/>
        <v>0</v>
      </c>
      <c r="CI28" s="140">
        <f t="shared" si="12"/>
        <v>0</v>
      </c>
      <c r="CJ28" s="140">
        <f t="shared" si="12"/>
        <v>0</v>
      </c>
      <c r="CK28" s="140">
        <f t="shared" si="12"/>
        <v>0</v>
      </c>
      <c r="CL28" s="140">
        <f t="shared" si="12"/>
        <v>0</v>
      </c>
      <c r="CM28" s="140">
        <f t="shared" si="12"/>
        <v>0</v>
      </c>
      <c r="CN28" s="140">
        <f t="shared" si="12"/>
        <v>0</v>
      </c>
      <c r="CO28" s="140">
        <f t="shared" si="12"/>
        <v>0</v>
      </c>
      <c r="CP28" s="140">
        <f t="shared" si="12"/>
        <v>0</v>
      </c>
      <c r="CQ28" s="140">
        <f t="shared" si="12"/>
        <v>0</v>
      </c>
      <c r="CR28" s="140">
        <f t="shared" si="12"/>
        <v>0</v>
      </c>
      <c r="CS28" s="140">
        <f t="shared" si="12"/>
        <v>0</v>
      </c>
      <c r="CT28" s="140">
        <f t="shared" si="12"/>
        <v>0</v>
      </c>
      <c r="CU28" s="140">
        <f t="shared" si="12"/>
        <v>0</v>
      </c>
      <c r="CV28" s="140">
        <f t="shared" si="12"/>
        <v>0</v>
      </c>
      <c r="CW28" s="140">
        <f t="shared" si="12"/>
        <v>0</v>
      </c>
      <c r="CX28" s="140">
        <f t="shared" si="12"/>
        <v>0</v>
      </c>
      <c r="CY28" s="140">
        <f t="shared" si="12"/>
        <v>0</v>
      </c>
      <c r="CZ28" s="140">
        <f t="shared" si="12"/>
        <v>0</v>
      </c>
      <c r="DA28" s="140">
        <f t="shared" si="12"/>
        <v>0</v>
      </c>
      <c r="DB28" s="140">
        <f t="shared" si="12"/>
        <v>0</v>
      </c>
      <c r="DC28" s="140">
        <f t="shared" si="12"/>
        <v>0</v>
      </c>
      <c r="DD28" s="140">
        <f t="shared" si="12"/>
        <v>0</v>
      </c>
      <c r="DE28" s="140">
        <f t="shared" si="12"/>
        <v>0</v>
      </c>
      <c r="DF28" s="140">
        <f t="shared" si="12"/>
        <v>0</v>
      </c>
      <c r="DG28" s="140">
        <f t="shared" si="12"/>
        <v>0</v>
      </c>
      <c r="DH28" s="140">
        <f t="shared" si="12"/>
        <v>0</v>
      </c>
      <c r="DI28" s="140">
        <f t="shared" si="12"/>
        <v>0</v>
      </c>
      <c r="DJ28" s="140">
        <f t="shared" si="12"/>
        <v>0</v>
      </c>
      <c r="DK28" s="140">
        <f t="shared" si="12"/>
        <v>0</v>
      </c>
      <c r="DL28" s="140">
        <f t="shared" si="12"/>
        <v>0</v>
      </c>
      <c r="DM28" s="140">
        <f t="shared" si="12"/>
        <v>0</v>
      </c>
      <c r="DN28" s="140">
        <f t="shared" si="12"/>
        <v>0</v>
      </c>
      <c r="DO28" s="140">
        <f t="shared" si="12"/>
        <v>0</v>
      </c>
      <c r="DP28" s="140">
        <f t="shared" si="12"/>
        <v>0</v>
      </c>
      <c r="DQ28" s="140">
        <f t="shared" si="12"/>
        <v>0</v>
      </c>
      <c r="DR28" s="140">
        <f t="shared" si="12"/>
        <v>0</v>
      </c>
      <c r="DS28" s="140">
        <f t="shared" si="12"/>
        <v>0</v>
      </c>
      <c r="DT28" s="140">
        <f t="shared" si="12"/>
        <v>0</v>
      </c>
      <c r="DU28" s="140">
        <f t="shared" si="12"/>
        <v>0</v>
      </c>
      <c r="DV28" s="140">
        <f t="shared" si="12"/>
        <v>0</v>
      </c>
      <c r="DW28" s="140">
        <f t="shared" si="12"/>
        <v>0</v>
      </c>
      <c r="DX28" s="140">
        <f t="shared" si="12"/>
        <v>0</v>
      </c>
      <c r="DY28" s="140">
        <f t="shared" si="12"/>
        <v>0</v>
      </c>
    </row>
    <row r="29" spans="1:129" ht="15.75" customHeight="1">
      <c r="C29" s="24" t="s">
        <v>335</v>
      </c>
      <c r="D29" s="133" t="s">
        <v>237</v>
      </c>
      <c r="I29" s="164">
        <f t="shared" ref="I29:I30" si="13">SUM(J29:DY29)</f>
        <v>3198.4494552683036</v>
      </c>
      <c r="J29" s="179">
        <f>-Cons!J79</f>
        <v>0</v>
      </c>
      <c r="K29" s="179">
        <f>-Cons!K79</f>
        <v>0</v>
      </c>
      <c r="L29" s="179">
        <f>-Cons!L79</f>
        <v>0</v>
      </c>
      <c r="M29" s="179">
        <f>-Cons!M79</f>
        <v>0</v>
      </c>
      <c r="N29" s="179">
        <f>-Cons!N79</f>
        <v>0</v>
      </c>
      <c r="O29" s="179">
        <f>-Cons!O79</f>
        <v>3198.4494552683036</v>
      </c>
      <c r="P29" s="179">
        <f>-Cons!P79</f>
        <v>0</v>
      </c>
      <c r="Q29" s="179">
        <f>-Cons!Q79</f>
        <v>0</v>
      </c>
      <c r="R29" s="179">
        <f>-Cons!R79</f>
        <v>0</v>
      </c>
      <c r="S29" s="179">
        <f>-Cons!S79</f>
        <v>0</v>
      </c>
      <c r="T29" s="179">
        <f>-Cons!T79</f>
        <v>0</v>
      </c>
      <c r="U29" s="179">
        <f>-Cons!U79</f>
        <v>0</v>
      </c>
      <c r="V29" s="179">
        <f>-Cons!V79</f>
        <v>0</v>
      </c>
      <c r="W29" s="179">
        <f>-Cons!W79</f>
        <v>0</v>
      </c>
      <c r="X29" s="179">
        <f>-Cons!X79</f>
        <v>0</v>
      </c>
      <c r="Y29" s="179">
        <f>-Cons!Y79</f>
        <v>0</v>
      </c>
      <c r="Z29" s="179">
        <f>-Cons!Z79</f>
        <v>0</v>
      </c>
      <c r="AA29" s="179">
        <f>-Cons!AA79</f>
        <v>0</v>
      </c>
      <c r="AB29" s="179">
        <f>-Cons!AB79</f>
        <v>0</v>
      </c>
      <c r="AC29" s="179">
        <f>-Cons!AC79</f>
        <v>0</v>
      </c>
      <c r="AD29" s="179">
        <f>-Cons!AD79</f>
        <v>0</v>
      </c>
      <c r="AE29" s="179">
        <f>-Cons!AE79</f>
        <v>0</v>
      </c>
      <c r="AF29" s="179">
        <f>-Cons!AF79</f>
        <v>0</v>
      </c>
      <c r="AG29" s="179">
        <f>-Cons!AG79</f>
        <v>0</v>
      </c>
      <c r="AH29" s="179">
        <f>-Cons!AH79</f>
        <v>0</v>
      </c>
      <c r="AI29" s="179">
        <f>-Cons!AI79</f>
        <v>0</v>
      </c>
      <c r="AJ29" s="179">
        <f>-Cons!AJ79</f>
        <v>0</v>
      </c>
      <c r="AK29" s="179">
        <f>-Cons!AK79</f>
        <v>0</v>
      </c>
      <c r="AL29" s="179">
        <f>-Cons!AL79</f>
        <v>0</v>
      </c>
      <c r="AM29" s="179">
        <f>-Cons!AM79</f>
        <v>0</v>
      </c>
      <c r="AN29" s="179">
        <f>-Cons!AN79</f>
        <v>0</v>
      </c>
      <c r="AO29" s="179">
        <f>-Cons!AO79</f>
        <v>0</v>
      </c>
      <c r="AP29" s="179">
        <f>-Cons!AP79</f>
        <v>0</v>
      </c>
      <c r="AQ29" s="179">
        <f>-Cons!AQ79</f>
        <v>0</v>
      </c>
      <c r="AR29" s="179">
        <f>-Cons!AR79</f>
        <v>0</v>
      </c>
      <c r="AS29" s="179">
        <f>-Cons!AS79</f>
        <v>0</v>
      </c>
      <c r="AT29" s="179">
        <f>-Cons!AT79</f>
        <v>0</v>
      </c>
      <c r="AU29" s="179">
        <f>-Cons!AU79</f>
        <v>0</v>
      </c>
      <c r="AV29" s="179">
        <f>-Cons!AV79</f>
        <v>0</v>
      </c>
      <c r="AW29" s="179">
        <f>-Cons!AW79</f>
        <v>0</v>
      </c>
      <c r="AX29" s="179">
        <f>-Cons!AX79</f>
        <v>0</v>
      </c>
      <c r="AY29" s="179">
        <f>-Cons!AY79</f>
        <v>0</v>
      </c>
      <c r="AZ29" s="179">
        <f>-Cons!AZ79</f>
        <v>0</v>
      </c>
      <c r="BA29" s="179">
        <f>-Cons!BA79</f>
        <v>0</v>
      </c>
      <c r="BB29" s="179">
        <f>-Cons!BB79</f>
        <v>0</v>
      </c>
      <c r="BC29" s="179">
        <f>-Cons!BC79</f>
        <v>0</v>
      </c>
      <c r="BD29" s="179">
        <f>-Cons!BD79</f>
        <v>0</v>
      </c>
      <c r="BE29" s="179">
        <f>-Cons!BE79</f>
        <v>0</v>
      </c>
      <c r="BF29" s="179">
        <f>-Cons!BF79</f>
        <v>0</v>
      </c>
      <c r="BG29" s="179">
        <f>-Cons!BG79</f>
        <v>0</v>
      </c>
      <c r="BH29" s="179">
        <f>-Cons!BH79</f>
        <v>0</v>
      </c>
      <c r="BI29" s="179">
        <f>-Cons!BI79</f>
        <v>0</v>
      </c>
      <c r="BJ29" s="179">
        <f>-Cons!BJ79</f>
        <v>0</v>
      </c>
      <c r="BK29" s="179">
        <f>-Cons!BK79</f>
        <v>0</v>
      </c>
      <c r="BL29" s="179">
        <f>-Cons!BL79</f>
        <v>0</v>
      </c>
      <c r="BM29" s="179">
        <f>-Cons!BM79</f>
        <v>0</v>
      </c>
      <c r="BN29" s="179">
        <f>-Cons!BN79</f>
        <v>0</v>
      </c>
      <c r="BO29" s="179">
        <f>-Cons!BO79</f>
        <v>0</v>
      </c>
      <c r="BP29" s="179">
        <f>-Cons!BP79</f>
        <v>0</v>
      </c>
      <c r="BQ29" s="179">
        <f>-Cons!BQ79</f>
        <v>0</v>
      </c>
      <c r="BR29" s="179">
        <f>-Cons!BR79</f>
        <v>0</v>
      </c>
      <c r="BS29" s="179">
        <f>-Cons!BS79</f>
        <v>0</v>
      </c>
      <c r="BT29" s="179">
        <f>-Cons!BT79</f>
        <v>0</v>
      </c>
      <c r="BU29" s="179">
        <f>-Cons!BU79</f>
        <v>0</v>
      </c>
      <c r="BV29" s="179">
        <f>-Cons!BV79</f>
        <v>0</v>
      </c>
      <c r="BW29" s="179">
        <f>-Cons!BW79</f>
        <v>0</v>
      </c>
      <c r="BX29" s="179">
        <f>-Cons!BX79</f>
        <v>0</v>
      </c>
      <c r="BY29" s="179">
        <f>-Cons!BY79</f>
        <v>0</v>
      </c>
      <c r="BZ29" s="179">
        <f>-Cons!BZ79</f>
        <v>0</v>
      </c>
      <c r="CA29" s="179">
        <f>-Cons!CA79</f>
        <v>0</v>
      </c>
      <c r="CB29" s="179">
        <f>-Cons!CB79</f>
        <v>0</v>
      </c>
      <c r="CC29" s="179">
        <f>-Cons!CC79</f>
        <v>0</v>
      </c>
      <c r="CD29" s="179">
        <f>-Cons!CD79</f>
        <v>0</v>
      </c>
      <c r="CE29" s="179">
        <f>-Cons!CE79</f>
        <v>0</v>
      </c>
      <c r="CF29" s="179">
        <f>-Cons!CF79</f>
        <v>0</v>
      </c>
      <c r="CG29" s="179">
        <f>-Cons!CG79</f>
        <v>0</v>
      </c>
      <c r="CH29" s="179">
        <f>-Cons!CH79</f>
        <v>0</v>
      </c>
      <c r="CI29" s="179">
        <f>-Cons!CI79</f>
        <v>0</v>
      </c>
      <c r="CJ29" s="179">
        <f>-Cons!CJ79</f>
        <v>0</v>
      </c>
      <c r="CK29" s="179">
        <f>-Cons!CK79</f>
        <v>0</v>
      </c>
      <c r="CL29" s="179">
        <f>-Cons!CL79</f>
        <v>0</v>
      </c>
      <c r="CM29" s="179">
        <f>-Cons!CM79</f>
        <v>0</v>
      </c>
      <c r="CN29" s="179">
        <f>-Cons!CN79</f>
        <v>0</v>
      </c>
      <c r="CO29" s="179">
        <f>-Cons!CO79</f>
        <v>0</v>
      </c>
      <c r="CP29" s="179">
        <f>-Cons!CP79</f>
        <v>0</v>
      </c>
      <c r="CQ29" s="179">
        <f>-Cons!CQ79</f>
        <v>0</v>
      </c>
      <c r="CR29" s="179">
        <f>-Cons!CR79</f>
        <v>0</v>
      </c>
      <c r="CS29" s="179">
        <f>-Cons!CS79</f>
        <v>0</v>
      </c>
      <c r="CT29" s="179">
        <f>-Cons!CT79</f>
        <v>0</v>
      </c>
      <c r="CU29" s="179">
        <f>-Cons!CU79</f>
        <v>0</v>
      </c>
      <c r="CV29" s="179">
        <f>-Cons!CV79</f>
        <v>0</v>
      </c>
      <c r="CW29" s="179">
        <f>-Cons!CW79</f>
        <v>0</v>
      </c>
      <c r="CX29" s="179">
        <f>-Cons!CX79</f>
        <v>0</v>
      </c>
      <c r="CY29" s="179">
        <f>-Cons!CY79</f>
        <v>0</v>
      </c>
      <c r="CZ29" s="179">
        <f>-Cons!CZ79</f>
        <v>0</v>
      </c>
      <c r="DA29" s="179">
        <f>-Cons!DA79</f>
        <v>0</v>
      </c>
      <c r="DB29" s="179">
        <f>-Cons!DB79</f>
        <v>0</v>
      </c>
      <c r="DC29" s="179">
        <f>-Cons!DC79</f>
        <v>0</v>
      </c>
      <c r="DD29" s="179">
        <f>-Cons!DD79</f>
        <v>0</v>
      </c>
      <c r="DE29" s="179">
        <f>-Cons!DE79</f>
        <v>0</v>
      </c>
      <c r="DF29" s="179">
        <f>-Cons!DF79</f>
        <v>0</v>
      </c>
      <c r="DG29" s="179">
        <f>-Cons!DG79</f>
        <v>0</v>
      </c>
      <c r="DH29" s="179">
        <f>-Cons!DH79</f>
        <v>0</v>
      </c>
      <c r="DI29" s="179">
        <f>-Cons!DI79</f>
        <v>0</v>
      </c>
      <c r="DJ29" s="179">
        <f>-Cons!DJ79</f>
        <v>0</v>
      </c>
      <c r="DK29" s="179">
        <f>-Cons!DK79</f>
        <v>0</v>
      </c>
      <c r="DL29" s="179">
        <f>-Cons!DL79</f>
        <v>0</v>
      </c>
      <c r="DM29" s="179">
        <f>-Cons!DM79</f>
        <v>0</v>
      </c>
      <c r="DN29" s="179">
        <f>-Cons!DN79</f>
        <v>0</v>
      </c>
      <c r="DO29" s="179">
        <f>-Cons!DO79</f>
        <v>0</v>
      </c>
      <c r="DP29" s="179">
        <f>-Cons!DP79</f>
        <v>0</v>
      </c>
      <c r="DQ29" s="179">
        <f>-Cons!DQ79</f>
        <v>0</v>
      </c>
      <c r="DR29" s="179">
        <f>-Cons!DR79</f>
        <v>0</v>
      </c>
      <c r="DS29" s="179">
        <f>-Cons!DS79</f>
        <v>0</v>
      </c>
      <c r="DT29" s="179">
        <f>-Cons!DT79</f>
        <v>0</v>
      </c>
      <c r="DU29" s="179">
        <f>-Cons!DU79</f>
        <v>0</v>
      </c>
      <c r="DV29" s="179">
        <f>-Cons!DV79</f>
        <v>0</v>
      </c>
      <c r="DW29" s="179">
        <f>-Cons!DW79</f>
        <v>0</v>
      </c>
      <c r="DX29" s="179">
        <f>-Cons!DX79</f>
        <v>0</v>
      </c>
      <c r="DY29" s="179">
        <f>-Cons!DY79</f>
        <v>0</v>
      </c>
    </row>
    <row r="30" spans="1:129" ht="15.75" customHeight="1">
      <c r="C30" s="24" t="s">
        <v>336</v>
      </c>
      <c r="D30" s="133" t="s">
        <v>237</v>
      </c>
      <c r="I30" s="164">
        <f t="shared" si="13"/>
        <v>-3198.4494552683045</v>
      </c>
      <c r="J30" s="176">
        <f>-J43</f>
        <v>0</v>
      </c>
      <c r="K30" s="176">
        <f t="shared" ref="K30:BV30" si="14">-K43</f>
        <v>0</v>
      </c>
      <c r="L30" s="176">
        <f t="shared" si="14"/>
        <v>0</v>
      </c>
      <c r="M30" s="176">
        <f t="shared" si="14"/>
        <v>0</v>
      </c>
      <c r="N30" s="176">
        <f t="shared" si="14"/>
        <v>0</v>
      </c>
      <c r="O30" s="176">
        <f t="shared" si="14"/>
        <v>0</v>
      </c>
      <c r="P30" s="176">
        <f t="shared" si="14"/>
        <v>0</v>
      </c>
      <c r="Q30" s="176">
        <f t="shared" si="14"/>
        <v>0</v>
      </c>
      <c r="R30" s="176">
        <f t="shared" si="14"/>
        <v>0</v>
      </c>
      <c r="S30" s="176">
        <f t="shared" si="14"/>
        <v>0</v>
      </c>
      <c r="T30" s="176">
        <f t="shared" si="14"/>
        <v>0</v>
      </c>
      <c r="U30" s="176">
        <f t="shared" si="14"/>
        <v>0</v>
      </c>
      <c r="V30" s="176">
        <f t="shared" si="14"/>
        <v>0</v>
      </c>
      <c r="W30" s="176">
        <f t="shared" si="14"/>
        <v>0</v>
      </c>
      <c r="X30" s="176">
        <f t="shared" si="14"/>
        <v>0</v>
      </c>
      <c r="Y30" s="176">
        <f t="shared" si="14"/>
        <v>0</v>
      </c>
      <c r="Z30" s="176">
        <f t="shared" si="14"/>
        <v>0</v>
      </c>
      <c r="AA30" s="176">
        <f t="shared" si="14"/>
        <v>0</v>
      </c>
      <c r="AB30" s="176">
        <f t="shared" si="14"/>
        <v>-56.361892571781468</v>
      </c>
      <c r="AC30" s="176">
        <f t="shared" si="14"/>
        <v>-57.371856917211929</v>
      </c>
      <c r="AD30" s="176">
        <f t="shared" si="14"/>
        <v>-57.136911064203453</v>
      </c>
      <c r="AE30" s="176">
        <f t="shared" si="14"/>
        <v>-57.832608738245597</v>
      </c>
      <c r="AF30" s="176">
        <f t="shared" si="14"/>
        <v>-57.928371375140394</v>
      </c>
      <c r="AG30" s="176">
        <f t="shared" si="14"/>
        <v>-58.619296241149556</v>
      </c>
      <c r="AH30" s="176">
        <f t="shared" si="14"/>
        <v>-58.730765424725305</v>
      </c>
      <c r="AI30" s="176">
        <f t="shared" si="14"/>
        <v>-59.139106944951408</v>
      </c>
      <c r="AJ30" s="176">
        <f t="shared" si="14"/>
        <v>-59.822526114282276</v>
      </c>
      <c r="AK30" s="176">
        <f t="shared" si="14"/>
        <v>-59.958226159987468</v>
      </c>
      <c r="AL30" s="176">
        <f t="shared" si="14"/>
        <v>-60.636358527484973</v>
      </c>
      <c r="AM30" s="176">
        <f t="shared" si="14"/>
        <v>-60.788660104592168</v>
      </c>
      <c r="AN30" s="176">
        <f t="shared" si="14"/>
        <v>-61.211309693782894</v>
      </c>
      <c r="AO30" s="176">
        <f t="shared" si="14"/>
        <v>-62.371601987594644</v>
      </c>
      <c r="AP30" s="176">
        <f t="shared" si="14"/>
        <v>-62.046215006723237</v>
      </c>
      <c r="AQ30" s="176">
        <f t="shared" si="14"/>
        <v>-62.710089858633836</v>
      </c>
      <c r="AR30" s="176">
        <f t="shared" si="14"/>
        <v>-62.905488615669796</v>
      </c>
      <c r="AS30" s="176">
        <f t="shared" si="14"/>
        <v>-63.563317360869696</v>
      </c>
      <c r="AT30" s="176">
        <f t="shared" si="14"/>
        <v>-63.776630001817111</v>
      </c>
      <c r="AU30" s="176">
        <f t="shared" si="14"/>
        <v>-64.220054259299587</v>
      </c>
      <c r="AV30" s="176">
        <f t="shared" si="14"/>
        <v>-64.868422148290549</v>
      </c>
      <c r="AW30" s="176">
        <f t="shared" si="14"/>
        <v>-65.109350889704046</v>
      </c>
      <c r="AX30" s="176">
        <f t="shared" si="14"/>
        <v>-65.751098871325098</v>
      </c>
      <c r="AY30" s="176">
        <f t="shared" si="14"/>
        <v>-66.010928769494825</v>
      </c>
      <c r="AZ30" s="176">
        <f t="shared" si="14"/>
        <v>-66.469887593040596</v>
      </c>
      <c r="BA30" s="176">
        <f t="shared" si="14"/>
        <v>-67.440647454710216</v>
      </c>
      <c r="BB30" s="176">
        <f t="shared" si="14"/>
        <v>-67.375924841458854</v>
      </c>
      <c r="BC30" s="176">
        <f t="shared" si="14"/>
        <v>-67.999978079930216</v>
      </c>
      <c r="BD30" s="176">
        <f t="shared" si="14"/>
        <v>-68.308801755835319</v>
      </c>
      <c r="BE30" s="176">
        <f t="shared" si="14"/>
        <v>-68.925388685617619</v>
      </c>
      <c r="BF30" s="176">
        <f t="shared" si="14"/>
        <v>-69.254560032794785</v>
      </c>
      <c r="BG30" s="176">
        <f t="shared" si="14"/>
        <v>-69.736071079379514</v>
      </c>
      <c r="BH30" s="176">
        <f t="shared" si="14"/>
        <v>-70.341017059373172</v>
      </c>
      <c r="BI30" s="176">
        <f t="shared" si="14"/>
        <v>-70.701536589716412</v>
      </c>
      <c r="BJ30" s="176">
        <f t="shared" si="14"/>
        <v>-71.298377231663423</v>
      </c>
      <c r="BK30" s="176">
        <f t="shared" si="14"/>
        <v>-71.680332179950952</v>
      </c>
      <c r="BL30" s="176">
        <f t="shared" si="14"/>
        <v>-72.178709063020918</v>
      </c>
      <c r="BM30" s="176">
        <f t="shared" si="14"/>
        <v>-72.927852756463665</v>
      </c>
      <c r="BN30" s="176">
        <f t="shared" si="14"/>
        <v>-73.161915966695531</v>
      </c>
      <c r="BO30" s="176">
        <f t="shared" si="14"/>
        <v>-73.737235871275004</v>
      </c>
      <c r="BP30" s="176">
        <f t="shared" si="14"/>
        <v>-74.174679045904114</v>
      </c>
      <c r="BQ30" s="176">
        <f t="shared" si="14"/>
        <v>-74.740952275914722</v>
      </c>
      <c r="BR30" s="176">
        <f t="shared" si="14"/>
        <v>-75.201423381450311</v>
      </c>
      <c r="BS30" s="176">
        <f t="shared" si="14"/>
        <v>-75.724281602770063</v>
      </c>
      <c r="BT30" s="176">
        <f t="shared" si="14"/>
        <v>-76.276488544629956</v>
      </c>
      <c r="BU30" s="176">
        <f t="shared" si="14"/>
        <v>-76.772417442267653</v>
      </c>
      <c r="BV30" s="176">
        <f t="shared" si="14"/>
        <v>-77.31486758801158</v>
      </c>
      <c r="BW30" s="176">
        <f t="shared" ref="BW30:DY30" si="15">-BW43</f>
        <v>-77.835021499467501</v>
      </c>
      <c r="BX30" s="176">
        <f t="shared" si="15"/>
        <v>0</v>
      </c>
      <c r="BY30" s="176">
        <f t="shared" si="15"/>
        <v>0</v>
      </c>
      <c r="BZ30" s="176">
        <f t="shared" si="15"/>
        <v>0</v>
      </c>
      <c r="CA30" s="176">
        <f t="shared" si="15"/>
        <v>0</v>
      </c>
      <c r="CB30" s="176">
        <f t="shared" si="15"/>
        <v>0</v>
      </c>
      <c r="CC30" s="176">
        <f t="shared" si="15"/>
        <v>0</v>
      </c>
      <c r="CD30" s="176">
        <f t="shared" si="15"/>
        <v>0</v>
      </c>
      <c r="CE30" s="176">
        <f t="shared" si="15"/>
        <v>0</v>
      </c>
      <c r="CF30" s="176">
        <f t="shared" si="15"/>
        <v>0</v>
      </c>
      <c r="CG30" s="176">
        <f t="shared" si="15"/>
        <v>0</v>
      </c>
      <c r="CH30" s="176">
        <f t="shared" si="15"/>
        <v>0</v>
      </c>
      <c r="CI30" s="176">
        <f t="shared" si="15"/>
        <v>0</v>
      </c>
      <c r="CJ30" s="176">
        <f t="shared" si="15"/>
        <v>0</v>
      </c>
      <c r="CK30" s="176">
        <f t="shared" si="15"/>
        <v>0</v>
      </c>
      <c r="CL30" s="176">
        <f t="shared" si="15"/>
        <v>0</v>
      </c>
      <c r="CM30" s="176">
        <f t="shared" si="15"/>
        <v>0</v>
      </c>
      <c r="CN30" s="176">
        <f t="shared" si="15"/>
        <v>0</v>
      </c>
      <c r="CO30" s="176">
        <f t="shared" si="15"/>
        <v>0</v>
      </c>
      <c r="CP30" s="176">
        <f t="shared" si="15"/>
        <v>0</v>
      </c>
      <c r="CQ30" s="176">
        <f t="shared" si="15"/>
        <v>0</v>
      </c>
      <c r="CR30" s="176">
        <f t="shared" si="15"/>
        <v>0</v>
      </c>
      <c r="CS30" s="176">
        <f t="shared" si="15"/>
        <v>0</v>
      </c>
      <c r="CT30" s="176">
        <f t="shared" si="15"/>
        <v>0</v>
      </c>
      <c r="CU30" s="176">
        <f t="shared" si="15"/>
        <v>0</v>
      </c>
      <c r="CV30" s="176">
        <f t="shared" si="15"/>
        <v>0</v>
      </c>
      <c r="CW30" s="176">
        <f t="shared" si="15"/>
        <v>0</v>
      </c>
      <c r="CX30" s="176">
        <f t="shared" si="15"/>
        <v>0</v>
      </c>
      <c r="CY30" s="176">
        <f t="shared" si="15"/>
        <v>0</v>
      </c>
      <c r="CZ30" s="176">
        <f t="shared" si="15"/>
        <v>0</v>
      </c>
      <c r="DA30" s="176">
        <f t="shared" si="15"/>
        <v>0</v>
      </c>
      <c r="DB30" s="176">
        <f t="shared" si="15"/>
        <v>0</v>
      </c>
      <c r="DC30" s="176">
        <f t="shared" si="15"/>
        <v>0</v>
      </c>
      <c r="DD30" s="176">
        <f t="shared" si="15"/>
        <v>0</v>
      </c>
      <c r="DE30" s="176">
        <f t="shared" si="15"/>
        <v>0</v>
      </c>
      <c r="DF30" s="176">
        <f t="shared" si="15"/>
        <v>0</v>
      </c>
      <c r="DG30" s="176">
        <f t="shared" si="15"/>
        <v>0</v>
      </c>
      <c r="DH30" s="176">
        <f t="shared" si="15"/>
        <v>0</v>
      </c>
      <c r="DI30" s="176">
        <f t="shared" si="15"/>
        <v>0</v>
      </c>
      <c r="DJ30" s="176">
        <f t="shared" si="15"/>
        <v>0</v>
      </c>
      <c r="DK30" s="176">
        <f t="shared" si="15"/>
        <v>0</v>
      </c>
      <c r="DL30" s="176">
        <f t="shared" si="15"/>
        <v>0</v>
      </c>
      <c r="DM30" s="176">
        <f t="shared" si="15"/>
        <v>0</v>
      </c>
      <c r="DN30" s="176">
        <f t="shared" si="15"/>
        <v>0</v>
      </c>
      <c r="DO30" s="176">
        <f t="shared" si="15"/>
        <v>0</v>
      </c>
      <c r="DP30" s="176">
        <f t="shared" si="15"/>
        <v>0</v>
      </c>
      <c r="DQ30" s="176">
        <f t="shared" si="15"/>
        <v>0</v>
      </c>
      <c r="DR30" s="176">
        <f t="shared" si="15"/>
        <v>0</v>
      </c>
      <c r="DS30" s="176">
        <f t="shared" si="15"/>
        <v>0</v>
      </c>
      <c r="DT30" s="176">
        <f t="shared" si="15"/>
        <v>0</v>
      </c>
      <c r="DU30" s="176">
        <f t="shared" si="15"/>
        <v>0</v>
      </c>
      <c r="DV30" s="176">
        <f t="shared" si="15"/>
        <v>0</v>
      </c>
      <c r="DW30" s="176">
        <f t="shared" si="15"/>
        <v>0</v>
      </c>
      <c r="DX30" s="176">
        <f t="shared" si="15"/>
        <v>0</v>
      </c>
      <c r="DY30" s="176">
        <f t="shared" si="15"/>
        <v>0</v>
      </c>
    </row>
    <row r="31" spans="1:129" ht="15.75" customHeight="1" thickBot="1">
      <c r="C31" s="24" t="s">
        <v>263</v>
      </c>
      <c r="D31" s="133" t="s">
        <v>237</v>
      </c>
      <c r="I31" s="21"/>
      <c r="J31" s="216">
        <f>SUM(J28:J30)</f>
        <v>0</v>
      </c>
      <c r="K31" s="216">
        <f t="shared" ref="K31:BV31" si="16">SUM(K28:K30)</f>
        <v>0</v>
      </c>
      <c r="L31" s="216">
        <f t="shared" si="16"/>
        <v>0</v>
      </c>
      <c r="M31" s="216">
        <f t="shared" si="16"/>
        <v>0</v>
      </c>
      <c r="N31" s="216">
        <f t="shared" si="16"/>
        <v>0</v>
      </c>
      <c r="O31" s="216">
        <f t="shared" si="16"/>
        <v>3198.4494552683036</v>
      </c>
      <c r="P31" s="216">
        <f t="shared" si="16"/>
        <v>3198.4494552683036</v>
      </c>
      <c r="Q31" s="216">
        <f t="shared" si="16"/>
        <v>3198.4494552683036</v>
      </c>
      <c r="R31" s="216">
        <f t="shared" si="16"/>
        <v>3198.4494552683036</v>
      </c>
      <c r="S31" s="216">
        <f t="shared" si="16"/>
        <v>3198.4494552683036</v>
      </c>
      <c r="T31" s="216">
        <f t="shared" si="16"/>
        <v>3198.4494552683036</v>
      </c>
      <c r="U31" s="216">
        <f t="shared" si="16"/>
        <v>3198.4494552683036</v>
      </c>
      <c r="V31" s="216">
        <f t="shared" si="16"/>
        <v>3198.4494552683036</v>
      </c>
      <c r="W31" s="216">
        <f t="shared" si="16"/>
        <v>3198.4494552683036</v>
      </c>
      <c r="X31" s="216">
        <f t="shared" si="16"/>
        <v>3198.4494552683036</v>
      </c>
      <c r="Y31" s="216">
        <f t="shared" si="16"/>
        <v>3198.4494552683036</v>
      </c>
      <c r="Z31" s="216">
        <f t="shared" si="16"/>
        <v>3198.4494552683036</v>
      </c>
      <c r="AA31" s="216">
        <f t="shared" si="16"/>
        <v>3198.4494552683036</v>
      </c>
      <c r="AB31" s="216">
        <f t="shared" si="16"/>
        <v>3142.0875626965221</v>
      </c>
      <c r="AC31" s="216">
        <f t="shared" si="16"/>
        <v>3084.7157057793102</v>
      </c>
      <c r="AD31" s="216">
        <f t="shared" si="16"/>
        <v>3027.5787947151066</v>
      </c>
      <c r="AE31" s="216">
        <f t="shared" si="16"/>
        <v>2969.7461859768609</v>
      </c>
      <c r="AF31" s="216">
        <f t="shared" si="16"/>
        <v>2911.8178146017203</v>
      </c>
      <c r="AG31" s="216">
        <f t="shared" si="16"/>
        <v>2853.1985183605707</v>
      </c>
      <c r="AH31" s="216">
        <f t="shared" si="16"/>
        <v>2794.4677529358455</v>
      </c>
      <c r="AI31" s="216">
        <f t="shared" si="16"/>
        <v>2735.3286459908941</v>
      </c>
      <c r="AJ31" s="216">
        <f t="shared" si="16"/>
        <v>2675.5061198766116</v>
      </c>
      <c r="AK31" s="216">
        <f t="shared" si="16"/>
        <v>2615.547893716624</v>
      </c>
      <c r="AL31" s="216">
        <f t="shared" si="16"/>
        <v>2554.9115351891392</v>
      </c>
      <c r="AM31" s="216">
        <f t="shared" si="16"/>
        <v>2494.1228750845471</v>
      </c>
      <c r="AN31" s="216">
        <f t="shared" si="16"/>
        <v>2432.9115653907643</v>
      </c>
      <c r="AO31" s="216">
        <f t="shared" si="16"/>
        <v>2370.5399634031696</v>
      </c>
      <c r="AP31" s="216">
        <f t="shared" si="16"/>
        <v>2308.4937483964463</v>
      </c>
      <c r="AQ31" s="216">
        <f t="shared" si="16"/>
        <v>2245.7836585378127</v>
      </c>
      <c r="AR31" s="216">
        <f t="shared" si="16"/>
        <v>2182.8781699221431</v>
      </c>
      <c r="AS31" s="216">
        <f t="shared" si="16"/>
        <v>2119.3148525612733</v>
      </c>
      <c r="AT31" s="216">
        <f t="shared" si="16"/>
        <v>2055.5382225594562</v>
      </c>
      <c r="AU31" s="216">
        <f t="shared" si="16"/>
        <v>1991.3181683001567</v>
      </c>
      <c r="AV31" s="216">
        <f t="shared" si="16"/>
        <v>1926.4497461518661</v>
      </c>
      <c r="AW31" s="216">
        <f t="shared" si="16"/>
        <v>1861.340395262162</v>
      </c>
      <c r="AX31" s="216">
        <f t="shared" si="16"/>
        <v>1795.5892963908368</v>
      </c>
      <c r="AY31" s="216">
        <f t="shared" si="16"/>
        <v>1729.5783676213421</v>
      </c>
      <c r="AZ31" s="216">
        <f t="shared" si="16"/>
        <v>1663.1084800283015</v>
      </c>
      <c r="BA31" s="216">
        <f t="shared" si="16"/>
        <v>1595.6678325735913</v>
      </c>
      <c r="BB31" s="216">
        <f t="shared" si="16"/>
        <v>1528.2919077321326</v>
      </c>
      <c r="BC31" s="216">
        <f t="shared" si="16"/>
        <v>1460.2919296522023</v>
      </c>
      <c r="BD31" s="216">
        <f t="shared" si="16"/>
        <v>1391.983127896367</v>
      </c>
      <c r="BE31" s="216">
        <f t="shared" si="16"/>
        <v>1323.0577392107493</v>
      </c>
      <c r="BF31" s="216">
        <f t="shared" si="16"/>
        <v>1253.8031791779545</v>
      </c>
      <c r="BG31" s="216">
        <f t="shared" si="16"/>
        <v>1184.0671080985749</v>
      </c>
      <c r="BH31" s="216">
        <f t="shared" si="16"/>
        <v>1113.7260910392017</v>
      </c>
      <c r="BI31" s="216">
        <f t="shared" si="16"/>
        <v>1043.0245544494853</v>
      </c>
      <c r="BJ31" s="216">
        <f t="shared" si="16"/>
        <v>971.72617721782194</v>
      </c>
      <c r="BK31" s="216">
        <f t="shared" si="16"/>
        <v>900.045845037871</v>
      </c>
      <c r="BL31" s="216">
        <f t="shared" si="16"/>
        <v>827.86713597485004</v>
      </c>
      <c r="BM31" s="216">
        <f t="shared" si="16"/>
        <v>754.93928321838644</v>
      </c>
      <c r="BN31" s="216">
        <f t="shared" si="16"/>
        <v>681.77736725169086</v>
      </c>
      <c r="BO31" s="216">
        <f t="shared" si="16"/>
        <v>608.04013138041591</v>
      </c>
      <c r="BP31" s="216">
        <f t="shared" si="16"/>
        <v>533.86545233451182</v>
      </c>
      <c r="BQ31" s="216">
        <f t="shared" si="16"/>
        <v>459.12450005859711</v>
      </c>
      <c r="BR31" s="216">
        <f t="shared" si="16"/>
        <v>383.92307667714681</v>
      </c>
      <c r="BS31" s="216">
        <f t="shared" si="16"/>
        <v>308.19879507437673</v>
      </c>
      <c r="BT31" s="216">
        <f t="shared" si="16"/>
        <v>231.92230652974678</v>
      </c>
      <c r="BU31" s="216">
        <f t="shared" si="16"/>
        <v>155.14988908747912</v>
      </c>
      <c r="BV31" s="216">
        <f t="shared" si="16"/>
        <v>77.835021499467544</v>
      </c>
      <c r="BW31" s="216">
        <f t="shared" ref="BW31:DY31" si="17">SUM(BW28:BW30)</f>
        <v>0</v>
      </c>
      <c r="BX31" s="216">
        <f t="shared" si="17"/>
        <v>0</v>
      </c>
      <c r="BY31" s="216">
        <f t="shared" si="17"/>
        <v>0</v>
      </c>
      <c r="BZ31" s="216">
        <f t="shared" si="17"/>
        <v>0</v>
      </c>
      <c r="CA31" s="216">
        <f t="shared" si="17"/>
        <v>0</v>
      </c>
      <c r="CB31" s="216">
        <f t="shared" si="17"/>
        <v>0</v>
      </c>
      <c r="CC31" s="216">
        <f t="shared" si="17"/>
        <v>0</v>
      </c>
      <c r="CD31" s="216">
        <f t="shared" si="17"/>
        <v>0</v>
      </c>
      <c r="CE31" s="216">
        <f t="shared" si="17"/>
        <v>0</v>
      </c>
      <c r="CF31" s="216">
        <f t="shared" si="17"/>
        <v>0</v>
      </c>
      <c r="CG31" s="216">
        <f t="shared" si="17"/>
        <v>0</v>
      </c>
      <c r="CH31" s="216">
        <f t="shared" si="17"/>
        <v>0</v>
      </c>
      <c r="CI31" s="216">
        <f t="shared" si="17"/>
        <v>0</v>
      </c>
      <c r="CJ31" s="216">
        <f t="shared" si="17"/>
        <v>0</v>
      </c>
      <c r="CK31" s="216">
        <f t="shared" si="17"/>
        <v>0</v>
      </c>
      <c r="CL31" s="216">
        <f t="shared" si="17"/>
        <v>0</v>
      </c>
      <c r="CM31" s="216">
        <f t="shared" si="17"/>
        <v>0</v>
      </c>
      <c r="CN31" s="216">
        <f t="shared" si="17"/>
        <v>0</v>
      </c>
      <c r="CO31" s="216">
        <f t="shared" si="17"/>
        <v>0</v>
      </c>
      <c r="CP31" s="216">
        <f t="shared" si="17"/>
        <v>0</v>
      </c>
      <c r="CQ31" s="216">
        <f t="shared" si="17"/>
        <v>0</v>
      </c>
      <c r="CR31" s="216">
        <f t="shared" si="17"/>
        <v>0</v>
      </c>
      <c r="CS31" s="216">
        <f t="shared" si="17"/>
        <v>0</v>
      </c>
      <c r="CT31" s="216">
        <f t="shared" si="17"/>
        <v>0</v>
      </c>
      <c r="CU31" s="216">
        <f t="shared" si="17"/>
        <v>0</v>
      </c>
      <c r="CV31" s="216">
        <f t="shared" si="17"/>
        <v>0</v>
      </c>
      <c r="CW31" s="216">
        <f t="shared" si="17"/>
        <v>0</v>
      </c>
      <c r="CX31" s="216">
        <f t="shared" si="17"/>
        <v>0</v>
      </c>
      <c r="CY31" s="216">
        <f t="shared" si="17"/>
        <v>0</v>
      </c>
      <c r="CZ31" s="216">
        <f t="shared" si="17"/>
        <v>0</v>
      </c>
      <c r="DA31" s="216">
        <f t="shared" si="17"/>
        <v>0</v>
      </c>
      <c r="DB31" s="216">
        <f t="shared" si="17"/>
        <v>0</v>
      </c>
      <c r="DC31" s="216">
        <f t="shared" si="17"/>
        <v>0</v>
      </c>
      <c r="DD31" s="216">
        <f t="shared" si="17"/>
        <v>0</v>
      </c>
      <c r="DE31" s="216">
        <f t="shared" si="17"/>
        <v>0</v>
      </c>
      <c r="DF31" s="216">
        <f t="shared" si="17"/>
        <v>0</v>
      </c>
      <c r="DG31" s="216">
        <f t="shared" si="17"/>
        <v>0</v>
      </c>
      <c r="DH31" s="216">
        <f t="shared" si="17"/>
        <v>0</v>
      </c>
      <c r="DI31" s="216">
        <f t="shared" si="17"/>
        <v>0</v>
      </c>
      <c r="DJ31" s="216">
        <f t="shared" si="17"/>
        <v>0</v>
      </c>
      <c r="DK31" s="216">
        <f t="shared" si="17"/>
        <v>0</v>
      </c>
      <c r="DL31" s="216">
        <f t="shared" si="17"/>
        <v>0</v>
      </c>
      <c r="DM31" s="216">
        <f t="shared" si="17"/>
        <v>0</v>
      </c>
      <c r="DN31" s="216">
        <f t="shared" si="17"/>
        <v>0</v>
      </c>
      <c r="DO31" s="216">
        <f t="shared" si="17"/>
        <v>0</v>
      </c>
      <c r="DP31" s="216">
        <f t="shared" si="17"/>
        <v>0</v>
      </c>
      <c r="DQ31" s="216">
        <f t="shared" si="17"/>
        <v>0</v>
      </c>
      <c r="DR31" s="216">
        <f t="shared" si="17"/>
        <v>0</v>
      </c>
      <c r="DS31" s="216">
        <f t="shared" si="17"/>
        <v>0</v>
      </c>
      <c r="DT31" s="216">
        <f t="shared" si="17"/>
        <v>0</v>
      </c>
      <c r="DU31" s="216">
        <f t="shared" si="17"/>
        <v>0</v>
      </c>
      <c r="DV31" s="216">
        <f t="shared" si="17"/>
        <v>0</v>
      </c>
      <c r="DW31" s="216">
        <f t="shared" si="17"/>
        <v>0</v>
      </c>
      <c r="DX31" s="216">
        <f t="shared" si="17"/>
        <v>0</v>
      </c>
      <c r="DY31" s="216">
        <f t="shared" si="17"/>
        <v>0</v>
      </c>
    </row>
    <row r="32" spans="1:129" ht="15.75" customHeight="1" thickTop="1">
      <c r="C32" s="42" t="s">
        <v>342</v>
      </c>
      <c r="D32" s="8" t="s">
        <v>217</v>
      </c>
      <c r="I32" s="49">
        <f>ROUND(I29+I30,4)</f>
        <v>0</v>
      </c>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row>
    <row r="33" spans="3:129" ht="15.75" customHeight="1">
      <c r="C33" s="42"/>
      <c r="D33" s="8"/>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row>
    <row r="34" spans="3:129" ht="15.75" customHeight="1">
      <c r="C34" s="3" t="s">
        <v>274</v>
      </c>
      <c r="D34" s="8"/>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row>
    <row r="35" spans="3:129" ht="15.75" customHeight="1">
      <c r="C35" s="42" t="s">
        <v>246</v>
      </c>
      <c r="D35" s="166" t="s">
        <v>225</v>
      </c>
      <c r="J35" s="217">
        <f>LOOKUP(YEAR(J4),Inputs!$F$111:$I$111,Inputs!$F$112:$I$112)*J$7</f>
        <v>0</v>
      </c>
      <c r="K35" s="217">
        <f>LOOKUP(YEAR(K4),Inputs!$F$111:$I$111,Inputs!$F$112:$I$112)*K$7</f>
        <v>0</v>
      </c>
      <c r="L35" s="217">
        <f>LOOKUP(YEAR(L4),Inputs!$F$111:$I$111,Inputs!$F$112:$I$112)*L$7</f>
        <v>0</v>
      </c>
      <c r="M35" s="217">
        <f>LOOKUP(YEAR(M4),Inputs!$F$111:$I$111,Inputs!$F$112:$I$112)*M$7</f>
        <v>0</v>
      </c>
      <c r="N35" s="217">
        <f>LOOKUP(YEAR(N4),Inputs!$F$111:$I$111,Inputs!$F$112:$I$112)*N$7</f>
        <v>0</v>
      </c>
      <c r="O35" s="217">
        <f>LOOKUP(YEAR(O4),Inputs!$F$111:$I$111,Inputs!$F$112:$I$112)*O$7</f>
        <v>0</v>
      </c>
      <c r="P35" s="217">
        <f>LOOKUP(YEAR(P4),Inputs!$F$111:$I$111,Inputs!$F$112:$I$112)*P$7</f>
        <v>7.4999999999999997E-2</v>
      </c>
      <c r="Q35" s="217">
        <f>LOOKUP(YEAR(Q4),Inputs!$F$111:$I$111,Inputs!$F$112:$I$112)*Q$7</f>
        <v>7.4999999999999997E-2</v>
      </c>
      <c r="R35" s="217">
        <f>LOOKUP(YEAR(R4),Inputs!$F$111:$I$111,Inputs!$F$112:$I$112)*R$7</f>
        <v>7.4999999999999997E-2</v>
      </c>
      <c r="S35" s="217">
        <f>LOOKUP(YEAR(S4),Inputs!$F$111:$I$111,Inputs!$F$112:$I$112)*S$7</f>
        <v>7.4999999999999997E-2</v>
      </c>
      <c r="T35" s="217">
        <f>LOOKUP(YEAR(T4),Inputs!$F$111:$I$111,Inputs!$F$112:$I$112)*T$7</f>
        <v>7.4999999999999997E-2</v>
      </c>
      <c r="U35" s="217">
        <f>LOOKUP(YEAR(U4),Inputs!$F$111:$I$111,Inputs!$F$112:$I$112)*U$7</f>
        <v>7.4999999999999997E-2</v>
      </c>
      <c r="V35" s="217">
        <f>LOOKUP(YEAR(V4),Inputs!$F$111:$I$111,Inputs!$F$112:$I$112)*V$7</f>
        <v>7.4999999999999997E-2</v>
      </c>
      <c r="W35" s="217">
        <f>LOOKUP(YEAR(W4),Inputs!$F$111:$I$111,Inputs!$F$112:$I$112)*W$7</f>
        <v>7.4999999999999997E-2</v>
      </c>
      <c r="X35" s="217">
        <f>LOOKUP(YEAR(X4),Inputs!$F$111:$I$111,Inputs!$F$112:$I$112)*X$7</f>
        <v>7.4999999999999997E-2</v>
      </c>
      <c r="Y35" s="217">
        <f>LOOKUP(YEAR(Y4),Inputs!$F$111:$I$111,Inputs!$F$112:$I$112)*Y$7</f>
        <v>7.4999999999999997E-2</v>
      </c>
      <c r="Z35" s="217">
        <f>LOOKUP(YEAR(Z4),Inputs!$F$111:$I$111,Inputs!$F$112:$I$112)*Z$7</f>
        <v>7.4999999999999997E-2</v>
      </c>
      <c r="AA35" s="217">
        <f>LOOKUP(YEAR(AA4),Inputs!$F$111:$I$111,Inputs!$F$112:$I$112)*AA$7</f>
        <v>7.4999999999999997E-2</v>
      </c>
      <c r="AB35" s="217">
        <f>LOOKUP(YEAR(AB4),Inputs!$F$111:$I$111,Inputs!$F$112:$I$112)*AB$7</f>
        <v>8.5000000000000006E-2</v>
      </c>
      <c r="AC35" s="217">
        <f>LOOKUP(YEAR(AC4),Inputs!$F$111:$I$111,Inputs!$F$112:$I$112)*AC$7</f>
        <v>8.5000000000000006E-2</v>
      </c>
      <c r="AD35" s="217">
        <f>LOOKUP(YEAR(AD4),Inputs!$F$111:$I$111,Inputs!$F$112:$I$112)*AD$7</f>
        <v>8.5000000000000006E-2</v>
      </c>
      <c r="AE35" s="217">
        <f>LOOKUP(YEAR(AE4),Inputs!$F$111:$I$111,Inputs!$F$112:$I$112)*AE$7</f>
        <v>8.5000000000000006E-2</v>
      </c>
      <c r="AF35" s="217">
        <f>LOOKUP(YEAR(AF4),Inputs!$F$111:$I$111,Inputs!$F$112:$I$112)*AF$7</f>
        <v>8.5000000000000006E-2</v>
      </c>
      <c r="AG35" s="217">
        <f>LOOKUP(YEAR(AG4),Inputs!$F$111:$I$111,Inputs!$F$112:$I$112)*AG$7</f>
        <v>8.5000000000000006E-2</v>
      </c>
      <c r="AH35" s="217">
        <f>LOOKUP(YEAR(AH4),Inputs!$F$111:$I$111,Inputs!$F$112:$I$112)*AH$7</f>
        <v>8.5000000000000006E-2</v>
      </c>
      <c r="AI35" s="217">
        <f>LOOKUP(YEAR(AI4),Inputs!$F$111:$I$111,Inputs!$F$112:$I$112)*AI$7</f>
        <v>8.5000000000000006E-2</v>
      </c>
      <c r="AJ35" s="217">
        <f>LOOKUP(YEAR(AJ4),Inputs!$F$111:$I$111,Inputs!$F$112:$I$112)*AJ$7</f>
        <v>8.5000000000000006E-2</v>
      </c>
      <c r="AK35" s="217">
        <f>LOOKUP(YEAR(AK4),Inputs!$F$111:$I$111,Inputs!$F$112:$I$112)*AK$7</f>
        <v>8.5000000000000006E-2</v>
      </c>
      <c r="AL35" s="217">
        <f>LOOKUP(YEAR(AL4),Inputs!$F$111:$I$111,Inputs!$F$112:$I$112)*AL$7</f>
        <v>8.5000000000000006E-2</v>
      </c>
      <c r="AM35" s="217">
        <f>LOOKUP(YEAR(AM4),Inputs!$F$111:$I$111,Inputs!$F$112:$I$112)*AM$7</f>
        <v>8.5000000000000006E-2</v>
      </c>
      <c r="AN35" s="217">
        <f>LOOKUP(YEAR(AN4),Inputs!$F$111:$I$111,Inputs!$F$112:$I$112)*AN$7</f>
        <v>8.5000000000000006E-2</v>
      </c>
      <c r="AO35" s="217">
        <f>LOOKUP(YEAR(AO4),Inputs!$F$111:$I$111,Inputs!$F$112:$I$112)*AO$7</f>
        <v>8.5000000000000006E-2</v>
      </c>
      <c r="AP35" s="217">
        <f>LOOKUP(YEAR(AP4),Inputs!$F$111:$I$111,Inputs!$F$112:$I$112)*AP$7</f>
        <v>8.5000000000000006E-2</v>
      </c>
      <c r="AQ35" s="217">
        <f>LOOKUP(YEAR(AQ4),Inputs!$F$111:$I$111,Inputs!$F$112:$I$112)*AQ$7</f>
        <v>8.5000000000000006E-2</v>
      </c>
      <c r="AR35" s="217">
        <f>LOOKUP(YEAR(AR4),Inputs!$F$111:$I$111,Inputs!$F$112:$I$112)*AR$7</f>
        <v>8.5000000000000006E-2</v>
      </c>
      <c r="AS35" s="217">
        <f>LOOKUP(YEAR(AS4),Inputs!$F$111:$I$111,Inputs!$F$112:$I$112)*AS$7</f>
        <v>8.5000000000000006E-2</v>
      </c>
      <c r="AT35" s="217">
        <f>LOOKUP(YEAR(AT4),Inputs!$F$111:$I$111,Inputs!$F$112:$I$112)*AT$7</f>
        <v>8.5000000000000006E-2</v>
      </c>
      <c r="AU35" s="217">
        <f>LOOKUP(YEAR(AU4),Inputs!$F$111:$I$111,Inputs!$F$112:$I$112)*AU$7</f>
        <v>8.5000000000000006E-2</v>
      </c>
      <c r="AV35" s="217">
        <f>LOOKUP(YEAR(AV4),Inputs!$F$111:$I$111,Inputs!$F$112:$I$112)*AV$7</f>
        <v>8.5000000000000006E-2</v>
      </c>
      <c r="AW35" s="217">
        <f>LOOKUP(YEAR(AW4),Inputs!$F$111:$I$111,Inputs!$F$112:$I$112)*AW$7</f>
        <v>8.5000000000000006E-2</v>
      </c>
      <c r="AX35" s="217">
        <f>LOOKUP(YEAR(AX4),Inputs!$F$111:$I$111,Inputs!$F$112:$I$112)*AX$7</f>
        <v>8.5000000000000006E-2</v>
      </c>
      <c r="AY35" s="217">
        <f>LOOKUP(YEAR(AY4),Inputs!$F$111:$I$111,Inputs!$F$112:$I$112)*AY$7</f>
        <v>8.5000000000000006E-2</v>
      </c>
      <c r="AZ35" s="217">
        <f>LOOKUP(YEAR(AZ4),Inputs!$F$111:$I$111,Inputs!$F$112:$I$112)*AZ$7</f>
        <v>8.5000000000000006E-2</v>
      </c>
      <c r="BA35" s="217">
        <f>LOOKUP(YEAR(BA4),Inputs!$F$111:$I$111,Inputs!$F$112:$I$112)*BA$7</f>
        <v>8.5000000000000006E-2</v>
      </c>
      <c r="BB35" s="217">
        <f>LOOKUP(YEAR(BB4),Inputs!$F$111:$I$111,Inputs!$F$112:$I$112)*BB$7</f>
        <v>8.5000000000000006E-2</v>
      </c>
      <c r="BC35" s="217">
        <f>LOOKUP(YEAR(BC4),Inputs!$F$111:$I$111,Inputs!$F$112:$I$112)*BC$7</f>
        <v>8.5000000000000006E-2</v>
      </c>
      <c r="BD35" s="217">
        <f>LOOKUP(YEAR(BD4),Inputs!$F$111:$I$111,Inputs!$F$112:$I$112)*BD$7</f>
        <v>8.5000000000000006E-2</v>
      </c>
      <c r="BE35" s="217">
        <f>LOOKUP(YEAR(BE4),Inputs!$F$111:$I$111,Inputs!$F$112:$I$112)*BE$7</f>
        <v>8.5000000000000006E-2</v>
      </c>
      <c r="BF35" s="217">
        <f>LOOKUP(YEAR(BF4),Inputs!$F$111:$I$111,Inputs!$F$112:$I$112)*BF$7</f>
        <v>8.5000000000000006E-2</v>
      </c>
      <c r="BG35" s="217">
        <f>LOOKUP(YEAR(BG4),Inputs!$F$111:$I$111,Inputs!$F$112:$I$112)*BG$7</f>
        <v>8.5000000000000006E-2</v>
      </c>
      <c r="BH35" s="217">
        <f>LOOKUP(YEAR(BH4),Inputs!$F$111:$I$111,Inputs!$F$112:$I$112)*BH$7</f>
        <v>8.5000000000000006E-2</v>
      </c>
      <c r="BI35" s="217">
        <f>LOOKUP(YEAR(BI4),Inputs!$F$111:$I$111,Inputs!$F$112:$I$112)*BI$7</f>
        <v>8.5000000000000006E-2</v>
      </c>
      <c r="BJ35" s="217">
        <f>LOOKUP(YEAR(BJ4),Inputs!$F$111:$I$111,Inputs!$F$112:$I$112)*BJ$7</f>
        <v>8.5000000000000006E-2</v>
      </c>
      <c r="BK35" s="217">
        <f>LOOKUP(YEAR(BK4),Inputs!$F$111:$I$111,Inputs!$F$112:$I$112)*BK$7</f>
        <v>8.5000000000000006E-2</v>
      </c>
      <c r="BL35" s="217">
        <f>LOOKUP(YEAR(BL4),Inputs!$F$111:$I$111,Inputs!$F$112:$I$112)*BL$7</f>
        <v>8.5000000000000006E-2</v>
      </c>
      <c r="BM35" s="217">
        <f>LOOKUP(YEAR(BM4),Inputs!$F$111:$I$111,Inputs!$F$112:$I$112)*BM$7</f>
        <v>8.5000000000000006E-2</v>
      </c>
      <c r="BN35" s="217">
        <f>LOOKUP(YEAR(BN4),Inputs!$F$111:$I$111,Inputs!$F$112:$I$112)*BN$7</f>
        <v>8.5000000000000006E-2</v>
      </c>
      <c r="BO35" s="217">
        <f>LOOKUP(YEAR(BO4),Inputs!$F$111:$I$111,Inputs!$F$112:$I$112)*BO$7</f>
        <v>8.5000000000000006E-2</v>
      </c>
      <c r="BP35" s="217">
        <f>LOOKUP(YEAR(BP4),Inputs!$F$111:$I$111,Inputs!$F$112:$I$112)*BP$7</f>
        <v>8.5000000000000006E-2</v>
      </c>
      <c r="BQ35" s="217">
        <f>LOOKUP(YEAR(BQ4),Inputs!$F$111:$I$111,Inputs!$F$112:$I$112)*BQ$7</f>
        <v>8.5000000000000006E-2</v>
      </c>
      <c r="BR35" s="217">
        <f>LOOKUP(YEAR(BR4),Inputs!$F$111:$I$111,Inputs!$F$112:$I$112)*BR$7</f>
        <v>8.5000000000000006E-2</v>
      </c>
      <c r="BS35" s="217">
        <f>LOOKUP(YEAR(BS4),Inputs!$F$111:$I$111,Inputs!$F$112:$I$112)*BS$7</f>
        <v>8.5000000000000006E-2</v>
      </c>
      <c r="BT35" s="217">
        <f>LOOKUP(YEAR(BT4),Inputs!$F$111:$I$111,Inputs!$F$112:$I$112)*BT$7</f>
        <v>8.5000000000000006E-2</v>
      </c>
      <c r="BU35" s="217">
        <f>LOOKUP(YEAR(BU4),Inputs!$F$111:$I$111,Inputs!$F$112:$I$112)*BU$7</f>
        <v>8.5000000000000006E-2</v>
      </c>
      <c r="BV35" s="217">
        <f>LOOKUP(YEAR(BV4),Inputs!$F$111:$I$111,Inputs!$F$112:$I$112)*BV$7</f>
        <v>8.5000000000000006E-2</v>
      </c>
      <c r="BW35" s="217">
        <f>LOOKUP(YEAR(BW4),Inputs!$F$111:$I$111,Inputs!$F$112:$I$112)*BW$7</f>
        <v>8.5000000000000006E-2</v>
      </c>
      <c r="BX35" s="217">
        <f>LOOKUP(YEAR(BX4),Inputs!$F$111:$I$111,Inputs!$F$112:$I$112)*BX$7</f>
        <v>8.5000000000000006E-2</v>
      </c>
      <c r="BY35" s="217">
        <f>LOOKUP(YEAR(BY4),Inputs!$F$111:$I$111,Inputs!$F$112:$I$112)*BY$7</f>
        <v>8.5000000000000006E-2</v>
      </c>
      <c r="BZ35" s="217">
        <f>LOOKUP(YEAR(BZ4),Inputs!$F$111:$I$111,Inputs!$F$112:$I$112)*BZ$7</f>
        <v>8.5000000000000006E-2</v>
      </c>
      <c r="CA35" s="217">
        <f>LOOKUP(YEAR(CA4),Inputs!$F$111:$I$111,Inputs!$F$112:$I$112)*CA$7</f>
        <v>8.5000000000000006E-2</v>
      </c>
      <c r="CB35" s="217">
        <f>LOOKUP(YEAR(CB4),Inputs!$F$111:$I$111,Inputs!$F$112:$I$112)*CB$7</f>
        <v>8.5000000000000006E-2</v>
      </c>
      <c r="CC35" s="217">
        <f>LOOKUP(YEAR(CC4),Inputs!$F$111:$I$111,Inputs!$F$112:$I$112)*CC$7</f>
        <v>8.5000000000000006E-2</v>
      </c>
      <c r="CD35" s="217">
        <f>LOOKUP(YEAR(CD4),Inputs!$F$111:$I$111,Inputs!$F$112:$I$112)*CD$7</f>
        <v>8.5000000000000006E-2</v>
      </c>
      <c r="CE35" s="217">
        <f>LOOKUP(YEAR(CE4),Inputs!$F$111:$I$111,Inputs!$F$112:$I$112)*CE$7</f>
        <v>8.5000000000000006E-2</v>
      </c>
      <c r="CF35" s="217">
        <f>LOOKUP(YEAR(CF4),Inputs!$F$111:$I$111,Inputs!$F$112:$I$112)*CF$7</f>
        <v>8.5000000000000006E-2</v>
      </c>
      <c r="CG35" s="217">
        <f>LOOKUP(YEAR(CG4),Inputs!$F$111:$I$111,Inputs!$F$112:$I$112)*CG$7</f>
        <v>8.5000000000000006E-2</v>
      </c>
      <c r="CH35" s="217">
        <f>LOOKUP(YEAR(CH4),Inputs!$F$111:$I$111,Inputs!$F$112:$I$112)*CH$7</f>
        <v>8.5000000000000006E-2</v>
      </c>
      <c r="CI35" s="217">
        <f>LOOKUP(YEAR(CI4),Inputs!$F$111:$I$111,Inputs!$F$112:$I$112)*CI$7</f>
        <v>8.5000000000000006E-2</v>
      </c>
      <c r="CJ35" s="217">
        <f>LOOKUP(YEAR(CJ4),Inputs!$F$111:$I$111,Inputs!$F$112:$I$112)*CJ$7</f>
        <v>0</v>
      </c>
      <c r="CK35" s="217">
        <f>LOOKUP(YEAR(CK4),Inputs!$F$111:$I$111,Inputs!$F$112:$I$112)*CK$7</f>
        <v>0</v>
      </c>
      <c r="CL35" s="217">
        <f>LOOKUP(YEAR(CL4),Inputs!$F$111:$I$111,Inputs!$F$112:$I$112)*CL$7</f>
        <v>0</v>
      </c>
      <c r="CM35" s="217">
        <f>LOOKUP(YEAR(CM4),Inputs!$F$111:$I$111,Inputs!$F$112:$I$112)*CM$7</f>
        <v>0</v>
      </c>
      <c r="CN35" s="217">
        <f>LOOKUP(YEAR(CN4),Inputs!$F$111:$I$111,Inputs!$F$112:$I$112)*CN$7</f>
        <v>0</v>
      </c>
      <c r="CO35" s="217">
        <f>LOOKUP(YEAR(CO4),Inputs!$F$111:$I$111,Inputs!$F$112:$I$112)*CO$7</f>
        <v>0</v>
      </c>
      <c r="CP35" s="217">
        <f>LOOKUP(YEAR(CP4),Inputs!$F$111:$I$111,Inputs!$F$112:$I$112)*CP$7</f>
        <v>0</v>
      </c>
      <c r="CQ35" s="217">
        <f>LOOKUP(YEAR(CQ4),Inputs!$F$111:$I$111,Inputs!$F$112:$I$112)*CQ$7</f>
        <v>0</v>
      </c>
      <c r="CR35" s="217">
        <f>LOOKUP(YEAR(CR4),Inputs!$F$111:$I$111,Inputs!$F$112:$I$112)*CR$7</f>
        <v>0</v>
      </c>
      <c r="CS35" s="217">
        <f>LOOKUP(YEAR(CS4),Inputs!$F$111:$I$111,Inputs!$F$112:$I$112)*CS$7</f>
        <v>0</v>
      </c>
      <c r="CT35" s="217">
        <f>LOOKUP(YEAR(CT4),Inputs!$F$111:$I$111,Inputs!$F$112:$I$112)*CT$7</f>
        <v>0</v>
      </c>
      <c r="CU35" s="217">
        <f>LOOKUP(YEAR(CU4),Inputs!$F$111:$I$111,Inputs!$F$112:$I$112)*CU$7</f>
        <v>0</v>
      </c>
      <c r="CV35" s="217">
        <f>LOOKUP(YEAR(CV4),Inputs!$F$111:$I$111,Inputs!$F$112:$I$112)*CV$7</f>
        <v>0</v>
      </c>
      <c r="CW35" s="217">
        <f>LOOKUP(YEAR(CW4),Inputs!$F$111:$I$111,Inputs!$F$112:$I$112)*CW$7</f>
        <v>0</v>
      </c>
      <c r="CX35" s="217">
        <f>LOOKUP(YEAR(CX4),Inputs!$F$111:$I$111,Inputs!$F$112:$I$112)*CX$7</f>
        <v>0</v>
      </c>
      <c r="CY35" s="217">
        <f>LOOKUP(YEAR(CY4),Inputs!$F$111:$I$111,Inputs!$F$112:$I$112)*CY$7</f>
        <v>0</v>
      </c>
      <c r="CZ35" s="217">
        <f>LOOKUP(YEAR(CZ4),Inputs!$F$111:$I$111,Inputs!$F$112:$I$112)*CZ$7</f>
        <v>0</v>
      </c>
      <c r="DA35" s="217">
        <f>LOOKUP(YEAR(DA4),Inputs!$F$111:$I$111,Inputs!$F$112:$I$112)*DA$7</f>
        <v>0</v>
      </c>
      <c r="DB35" s="217">
        <f>LOOKUP(YEAR(DB4),Inputs!$F$111:$I$111,Inputs!$F$112:$I$112)*DB$7</f>
        <v>0</v>
      </c>
      <c r="DC35" s="217">
        <f>LOOKUP(YEAR(DC4),Inputs!$F$111:$I$111,Inputs!$F$112:$I$112)*DC$7</f>
        <v>0</v>
      </c>
      <c r="DD35" s="217">
        <f>LOOKUP(YEAR(DD4),Inputs!$F$111:$I$111,Inputs!$F$112:$I$112)*DD$7</f>
        <v>0</v>
      </c>
      <c r="DE35" s="217">
        <f>LOOKUP(YEAR(DE4),Inputs!$F$111:$I$111,Inputs!$F$112:$I$112)*DE$7</f>
        <v>0</v>
      </c>
      <c r="DF35" s="217">
        <f>LOOKUP(YEAR(DF4),Inputs!$F$111:$I$111,Inputs!$F$112:$I$112)*DF$7</f>
        <v>0</v>
      </c>
      <c r="DG35" s="217">
        <f>LOOKUP(YEAR(DG4),Inputs!$F$111:$I$111,Inputs!$F$112:$I$112)*DG$7</f>
        <v>0</v>
      </c>
      <c r="DH35" s="217">
        <f>LOOKUP(YEAR(DH4),Inputs!$F$111:$I$111,Inputs!$F$112:$I$112)*DH$7</f>
        <v>0</v>
      </c>
      <c r="DI35" s="217">
        <f>LOOKUP(YEAR(DI4),Inputs!$F$111:$I$111,Inputs!$F$112:$I$112)*DI$7</f>
        <v>0</v>
      </c>
      <c r="DJ35" s="217">
        <f>LOOKUP(YEAR(DJ4),Inputs!$F$111:$I$111,Inputs!$F$112:$I$112)*DJ$7</f>
        <v>0</v>
      </c>
      <c r="DK35" s="217">
        <f>LOOKUP(YEAR(DK4),Inputs!$F$111:$I$111,Inputs!$F$112:$I$112)*DK$7</f>
        <v>0</v>
      </c>
      <c r="DL35" s="217">
        <f>LOOKUP(YEAR(DL4),Inputs!$F$111:$I$111,Inputs!$F$112:$I$112)*DL$7</f>
        <v>0</v>
      </c>
      <c r="DM35" s="217">
        <f>LOOKUP(YEAR(DM4),Inputs!$F$111:$I$111,Inputs!$F$112:$I$112)*DM$7</f>
        <v>0</v>
      </c>
      <c r="DN35" s="217">
        <f>LOOKUP(YEAR(DN4),Inputs!$F$111:$I$111,Inputs!$F$112:$I$112)*DN$7</f>
        <v>0</v>
      </c>
      <c r="DO35" s="217">
        <f>LOOKUP(YEAR(DO4),Inputs!$F$111:$I$111,Inputs!$F$112:$I$112)*DO$7</f>
        <v>0</v>
      </c>
      <c r="DP35" s="217">
        <f>LOOKUP(YEAR(DP4),Inputs!$F$111:$I$111,Inputs!$F$112:$I$112)*DP$7</f>
        <v>0</v>
      </c>
      <c r="DQ35" s="217">
        <f>LOOKUP(YEAR(DQ4),Inputs!$F$111:$I$111,Inputs!$F$112:$I$112)*DQ$7</f>
        <v>0</v>
      </c>
      <c r="DR35" s="217">
        <f>LOOKUP(YEAR(DR4),Inputs!$F$111:$I$111,Inputs!$F$112:$I$112)*DR$7</f>
        <v>0</v>
      </c>
      <c r="DS35" s="217">
        <f>LOOKUP(YEAR(DS4),Inputs!$F$111:$I$111,Inputs!$F$112:$I$112)*DS$7</f>
        <v>0</v>
      </c>
      <c r="DT35" s="217">
        <f>LOOKUP(YEAR(DT4),Inputs!$F$111:$I$111,Inputs!$F$112:$I$112)*DT$7</f>
        <v>0</v>
      </c>
      <c r="DU35" s="217">
        <f>LOOKUP(YEAR(DU4),Inputs!$F$111:$I$111,Inputs!$F$112:$I$112)*DU$7</f>
        <v>0</v>
      </c>
      <c r="DV35" s="217">
        <f>LOOKUP(YEAR(DV4),Inputs!$F$111:$I$111,Inputs!$F$112:$I$112)*DV$7</f>
        <v>0</v>
      </c>
      <c r="DW35" s="217">
        <f>LOOKUP(YEAR(DW4),Inputs!$F$111:$I$111,Inputs!$F$112:$I$112)*DW$7</f>
        <v>0</v>
      </c>
      <c r="DX35" s="217">
        <f>LOOKUP(YEAR(DX4),Inputs!$F$111:$I$111,Inputs!$F$112:$I$112)*DX$7</f>
        <v>0</v>
      </c>
      <c r="DY35" s="217">
        <f>LOOKUP(YEAR(DY4),Inputs!$F$111:$I$111,Inputs!$F$112:$I$112)*DY$7</f>
        <v>0</v>
      </c>
    </row>
    <row r="36" spans="3:129" ht="15.75" customHeight="1">
      <c r="C36" s="42" t="s">
        <v>275</v>
      </c>
      <c r="D36" s="8" t="s">
        <v>276</v>
      </c>
      <c r="J36" s="217">
        <f t="shared" ref="J36:AO36" si="18">(1+J35)^(J10/Tage_Jahr)-1</f>
        <v>0</v>
      </c>
      <c r="K36" s="217">
        <f t="shared" si="18"/>
        <v>0</v>
      </c>
      <c r="L36" s="217">
        <f t="shared" si="18"/>
        <v>0</v>
      </c>
      <c r="M36" s="217">
        <f t="shared" si="18"/>
        <v>0</v>
      </c>
      <c r="N36" s="217">
        <f t="shared" si="18"/>
        <v>0</v>
      </c>
      <c r="O36" s="217">
        <f t="shared" si="18"/>
        <v>0</v>
      </c>
      <c r="P36" s="217">
        <f t="shared" si="18"/>
        <v>6.1612053879824824E-3</v>
      </c>
      <c r="Q36" s="217">
        <f t="shared" si="18"/>
        <v>5.5633043886158529E-3</v>
      </c>
      <c r="R36" s="217">
        <f t="shared" si="18"/>
        <v>6.1612053879824824E-3</v>
      </c>
      <c r="S36" s="217">
        <f t="shared" si="18"/>
        <v>5.9618655644277929E-3</v>
      </c>
      <c r="T36" s="217">
        <f t="shared" si="18"/>
        <v>6.1612053879824824E-3</v>
      </c>
      <c r="U36" s="217">
        <f t="shared" si="18"/>
        <v>5.9618655644277929E-3</v>
      </c>
      <c r="V36" s="217">
        <f t="shared" si="18"/>
        <v>6.1612053879824824E-3</v>
      </c>
      <c r="W36" s="217">
        <f t="shared" si="18"/>
        <v>6.1612053879824824E-3</v>
      </c>
      <c r="X36" s="217">
        <f t="shared" si="18"/>
        <v>5.9618655644277929E-3</v>
      </c>
      <c r="Y36" s="217">
        <f t="shared" si="18"/>
        <v>6.1612053879824824E-3</v>
      </c>
      <c r="Z36" s="217">
        <f t="shared" si="18"/>
        <v>5.9618655644277929E-3</v>
      </c>
      <c r="AA36" s="217">
        <f t="shared" si="18"/>
        <v>6.1612053879824824E-3</v>
      </c>
      <c r="AB36" s="217">
        <f t="shared" si="18"/>
        <v>6.9527702776068789E-3</v>
      </c>
      <c r="AC36" s="217">
        <f t="shared" si="18"/>
        <v>6.5027492574472046E-3</v>
      </c>
      <c r="AD36" s="217">
        <f t="shared" si="18"/>
        <v>6.9527702776068789E-3</v>
      </c>
      <c r="AE36" s="217">
        <f t="shared" si="18"/>
        <v>6.7277346218359568E-3</v>
      </c>
      <c r="AF36" s="217">
        <f t="shared" si="18"/>
        <v>6.9527702776068789E-3</v>
      </c>
      <c r="AG36" s="217">
        <f t="shared" si="18"/>
        <v>6.7277346218359568E-3</v>
      </c>
      <c r="AH36" s="217">
        <f t="shared" si="18"/>
        <v>6.9527702776068789E-3</v>
      </c>
      <c r="AI36" s="217">
        <f t="shared" si="18"/>
        <v>6.9527702776068789E-3</v>
      </c>
      <c r="AJ36" s="217">
        <f t="shared" si="18"/>
        <v>6.7277346218359568E-3</v>
      </c>
      <c r="AK36" s="217">
        <f t="shared" si="18"/>
        <v>6.9527702776068789E-3</v>
      </c>
      <c r="AL36" s="217">
        <f t="shared" si="18"/>
        <v>6.7277346218359568E-3</v>
      </c>
      <c r="AM36" s="217">
        <f t="shared" si="18"/>
        <v>6.9527702776068789E-3</v>
      </c>
      <c r="AN36" s="217">
        <f t="shared" si="18"/>
        <v>6.9527702776068789E-3</v>
      </c>
      <c r="AO36" s="217">
        <f t="shared" si="18"/>
        <v>6.2778141732009463E-3</v>
      </c>
      <c r="AP36" s="217">
        <f t="shared" ref="AP36:BU36" si="19">(1+AP35)^(AP10/Tage_Jahr)-1</f>
        <v>6.9527702776068789E-3</v>
      </c>
      <c r="AQ36" s="217">
        <f t="shared" si="19"/>
        <v>6.7277346218359568E-3</v>
      </c>
      <c r="AR36" s="217">
        <f t="shared" si="19"/>
        <v>6.9527702776068789E-3</v>
      </c>
      <c r="AS36" s="217">
        <f t="shared" si="19"/>
        <v>6.7277346218359568E-3</v>
      </c>
      <c r="AT36" s="217">
        <f t="shared" si="19"/>
        <v>6.9527702776068789E-3</v>
      </c>
      <c r="AU36" s="217">
        <f t="shared" si="19"/>
        <v>6.9527702776068789E-3</v>
      </c>
      <c r="AV36" s="217">
        <f t="shared" si="19"/>
        <v>6.7277346218359568E-3</v>
      </c>
      <c r="AW36" s="217">
        <f t="shared" si="19"/>
        <v>6.9527702776068789E-3</v>
      </c>
      <c r="AX36" s="217">
        <f t="shared" si="19"/>
        <v>6.7277346218359568E-3</v>
      </c>
      <c r="AY36" s="217">
        <f t="shared" si="19"/>
        <v>6.9527702776068789E-3</v>
      </c>
      <c r="AZ36" s="217">
        <f t="shared" si="19"/>
        <v>6.9527702776068789E-3</v>
      </c>
      <c r="BA36" s="217">
        <f t="shared" si="19"/>
        <v>6.2778141732009463E-3</v>
      </c>
      <c r="BB36" s="217">
        <f t="shared" si="19"/>
        <v>6.9527702776068789E-3</v>
      </c>
      <c r="BC36" s="217">
        <f t="shared" si="19"/>
        <v>6.7277346218359568E-3</v>
      </c>
      <c r="BD36" s="217">
        <f t="shared" si="19"/>
        <v>6.9527702776068789E-3</v>
      </c>
      <c r="BE36" s="217">
        <f t="shared" si="19"/>
        <v>6.7277346218359568E-3</v>
      </c>
      <c r="BF36" s="217">
        <f t="shared" si="19"/>
        <v>6.9527702776068789E-3</v>
      </c>
      <c r="BG36" s="217">
        <f t="shared" si="19"/>
        <v>6.9527702776068789E-3</v>
      </c>
      <c r="BH36" s="217">
        <f t="shared" si="19"/>
        <v>6.7277346218359568E-3</v>
      </c>
      <c r="BI36" s="217">
        <f t="shared" si="19"/>
        <v>6.9527702776068789E-3</v>
      </c>
      <c r="BJ36" s="217">
        <f t="shared" si="19"/>
        <v>6.7277346218359568E-3</v>
      </c>
      <c r="BK36" s="217">
        <f t="shared" si="19"/>
        <v>6.9527702776068789E-3</v>
      </c>
      <c r="BL36" s="217">
        <f t="shared" si="19"/>
        <v>6.9527702776068789E-3</v>
      </c>
      <c r="BM36" s="217">
        <f t="shared" si="19"/>
        <v>6.2778141732009463E-3</v>
      </c>
      <c r="BN36" s="217">
        <f t="shared" si="19"/>
        <v>6.9527702776068789E-3</v>
      </c>
      <c r="BO36" s="217">
        <f t="shared" si="19"/>
        <v>6.7277346218359568E-3</v>
      </c>
      <c r="BP36" s="217">
        <f t="shared" si="19"/>
        <v>6.9527702776068789E-3</v>
      </c>
      <c r="BQ36" s="217">
        <f t="shared" si="19"/>
        <v>6.7277346218359568E-3</v>
      </c>
      <c r="BR36" s="217">
        <f t="shared" si="19"/>
        <v>6.9527702776068789E-3</v>
      </c>
      <c r="BS36" s="217">
        <f t="shared" si="19"/>
        <v>6.9527702776068789E-3</v>
      </c>
      <c r="BT36" s="217">
        <f t="shared" si="19"/>
        <v>6.7277346218359568E-3</v>
      </c>
      <c r="BU36" s="217">
        <f t="shared" si="19"/>
        <v>6.9527702776068789E-3</v>
      </c>
      <c r="BV36" s="217">
        <f t="shared" ref="BV36:DA36" si="20">(1+BV35)^(BV10/Tage_Jahr)-1</f>
        <v>6.7277346218359568E-3</v>
      </c>
      <c r="BW36" s="217">
        <f t="shared" si="20"/>
        <v>6.9527702776068789E-3</v>
      </c>
      <c r="BX36" s="217">
        <f t="shared" si="20"/>
        <v>6.9527702776068789E-3</v>
      </c>
      <c r="BY36" s="217">
        <f t="shared" si="20"/>
        <v>6.5027492574472046E-3</v>
      </c>
      <c r="BZ36" s="217">
        <f t="shared" si="20"/>
        <v>6.9527702776068789E-3</v>
      </c>
      <c r="CA36" s="217">
        <f t="shared" si="20"/>
        <v>6.7277346218359568E-3</v>
      </c>
      <c r="CB36" s="217">
        <f t="shared" si="20"/>
        <v>6.9527702776068789E-3</v>
      </c>
      <c r="CC36" s="217">
        <f t="shared" si="20"/>
        <v>6.7277346218359568E-3</v>
      </c>
      <c r="CD36" s="217">
        <f t="shared" si="20"/>
        <v>6.9527702776068789E-3</v>
      </c>
      <c r="CE36" s="217">
        <f t="shared" si="20"/>
        <v>6.9527702776068789E-3</v>
      </c>
      <c r="CF36" s="217">
        <f t="shared" si="20"/>
        <v>6.7277346218359568E-3</v>
      </c>
      <c r="CG36" s="217">
        <f t="shared" si="20"/>
        <v>6.9527702776068789E-3</v>
      </c>
      <c r="CH36" s="217">
        <f t="shared" si="20"/>
        <v>6.7277346218359568E-3</v>
      </c>
      <c r="CI36" s="217">
        <f t="shared" si="20"/>
        <v>6.9527702776068789E-3</v>
      </c>
      <c r="CJ36" s="217">
        <f t="shared" si="20"/>
        <v>0</v>
      </c>
      <c r="CK36" s="217">
        <f t="shared" si="20"/>
        <v>0</v>
      </c>
      <c r="CL36" s="217">
        <f t="shared" si="20"/>
        <v>0</v>
      </c>
      <c r="CM36" s="217">
        <f t="shared" si="20"/>
        <v>0</v>
      </c>
      <c r="CN36" s="217">
        <f t="shared" si="20"/>
        <v>0</v>
      </c>
      <c r="CO36" s="217">
        <f t="shared" si="20"/>
        <v>0</v>
      </c>
      <c r="CP36" s="217">
        <f t="shared" si="20"/>
        <v>0</v>
      </c>
      <c r="CQ36" s="217">
        <f t="shared" si="20"/>
        <v>0</v>
      </c>
      <c r="CR36" s="217">
        <f t="shared" si="20"/>
        <v>0</v>
      </c>
      <c r="CS36" s="217">
        <f t="shared" si="20"/>
        <v>0</v>
      </c>
      <c r="CT36" s="217">
        <f t="shared" si="20"/>
        <v>0</v>
      </c>
      <c r="CU36" s="217">
        <f t="shared" si="20"/>
        <v>0</v>
      </c>
      <c r="CV36" s="217">
        <f t="shared" si="20"/>
        <v>0</v>
      </c>
      <c r="CW36" s="217">
        <f t="shared" si="20"/>
        <v>0</v>
      </c>
      <c r="CX36" s="217">
        <f t="shared" si="20"/>
        <v>0</v>
      </c>
      <c r="CY36" s="217">
        <f t="shared" si="20"/>
        <v>0</v>
      </c>
      <c r="CZ36" s="217">
        <f t="shared" si="20"/>
        <v>0</v>
      </c>
      <c r="DA36" s="217">
        <f t="shared" si="20"/>
        <v>0</v>
      </c>
      <c r="DB36" s="217">
        <f t="shared" ref="DB36:DY36" si="21">(1+DB35)^(DB10/Tage_Jahr)-1</f>
        <v>0</v>
      </c>
      <c r="DC36" s="217">
        <f t="shared" si="21"/>
        <v>0</v>
      </c>
      <c r="DD36" s="217">
        <f t="shared" si="21"/>
        <v>0</v>
      </c>
      <c r="DE36" s="217">
        <f t="shared" si="21"/>
        <v>0</v>
      </c>
      <c r="DF36" s="217">
        <f t="shared" si="21"/>
        <v>0</v>
      </c>
      <c r="DG36" s="217">
        <f t="shared" si="21"/>
        <v>0</v>
      </c>
      <c r="DH36" s="217">
        <f t="shared" si="21"/>
        <v>0</v>
      </c>
      <c r="DI36" s="217">
        <f t="shared" si="21"/>
        <v>0</v>
      </c>
      <c r="DJ36" s="217">
        <f t="shared" si="21"/>
        <v>0</v>
      </c>
      <c r="DK36" s="217">
        <f t="shared" si="21"/>
        <v>0</v>
      </c>
      <c r="DL36" s="217">
        <f t="shared" si="21"/>
        <v>0</v>
      </c>
      <c r="DM36" s="217">
        <f t="shared" si="21"/>
        <v>0</v>
      </c>
      <c r="DN36" s="217">
        <f t="shared" si="21"/>
        <v>0</v>
      </c>
      <c r="DO36" s="217">
        <f t="shared" si="21"/>
        <v>0</v>
      </c>
      <c r="DP36" s="217">
        <f t="shared" si="21"/>
        <v>0</v>
      </c>
      <c r="DQ36" s="217">
        <f t="shared" si="21"/>
        <v>0</v>
      </c>
      <c r="DR36" s="217">
        <f t="shared" si="21"/>
        <v>0</v>
      </c>
      <c r="DS36" s="217">
        <f t="shared" si="21"/>
        <v>0</v>
      </c>
      <c r="DT36" s="217">
        <f t="shared" si="21"/>
        <v>0</v>
      </c>
      <c r="DU36" s="217">
        <f t="shared" si="21"/>
        <v>0</v>
      </c>
      <c r="DV36" s="217">
        <f t="shared" si="21"/>
        <v>0</v>
      </c>
      <c r="DW36" s="217">
        <f t="shared" si="21"/>
        <v>0</v>
      </c>
      <c r="DX36" s="217">
        <f t="shared" si="21"/>
        <v>0</v>
      </c>
      <c r="DY36" s="217">
        <f t="shared" si="21"/>
        <v>0</v>
      </c>
    </row>
    <row r="37" spans="3:129" ht="15.75" customHeight="1">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row>
    <row r="38" spans="3:129" ht="15.75" customHeight="1">
      <c r="C38" s="146" t="s">
        <v>337</v>
      </c>
      <c r="D38" s="133" t="s">
        <v>237</v>
      </c>
      <c r="I38" s="192">
        <f t="shared" ref="I38" si="22">SUM(J38:DY38)</f>
        <v>795.12373142967135</v>
      </c>
      <c r="J38" s="218">
        <f t="shared" ref="J38:O38" si="23">J28*J36</f>
        <v>0</v>
      </c>
      <c r="K38" s="218">
        <f t="shared" si="23"/>
        <v>0</v>
      </c>
      <c r="L38" s="218">
        <f t="shared" si="23"/>
        <v>0</v>
      </c>
      <c r="M38" s="218">
        <f t="shared" si="23"/>
        <v>0</v>
      </c>
      <c r="N38" s="218">
        <f t="shared" si="23"/>
        <v>0</v>
      </c>
      <c r="O38" s="218">
        <f t="shared" si="23"/>
        <v>0</v>
      </c>
      <c r="P38" s="218">
        <f>P28*P36</f>
        <v>19.706304016988707</v>
      </c>
      <c r="Q38" s="218">
        <f t="shared" ref="Q38:CB38" si="24">Q28*Q36</f>
        <v>17.793947891260139</v>
      </c>
      <c r="R38" s="218">
        <f t="shared" si="24"/>
        <v>19.706304016988707</v>
      </c>
      <c r="S38" s="218">
        <f t="shared" si="24"/>
        <v>19.06872566692693</v>
      </c>
      <c r="T38" s="218">
        <f t="shared" si="24"/>
        <v>19.706304016988707</v>
      </c>
      <c r="U38" s="218">
        <f t="shared" si="24"/>
        <v>19.06872566692693</v>
      </c>
      <c r="V38" s="218">
        <f t="shared" si="24"/>
        <v>19.706304016988707</v>
      </c>
      <c r="W38" s="218">
        <f t="shared" si="24"/>
        <v>19.706304016988707</v>
      </c>
      <c r="X38" s="218">
        <f t="shared" si="24"/>
        <v>19.06872566692693</v>
      </c>
      <c r="Y38" s="218">
        <f t="shared" si="24"/>
        <v>19.706304016988707</v>
      </c>
      <c r="Z38" s="218">
        <f t="shared" si="24"/>
        <v>19.06872566692693</v>
      </c>
      <c r="AA38" s="218">
        <f t="shared" si="24"/>
        <v>19.706304016988707</v>
      </c>
      <c r="AB38" s="218">
        <f t="shared" si="24"/>
        <v>22.238084307017374</v>
      </c>
      <c r="AC38" s="218">
        <f t="shared" si="24"/>
        <v>20.432207565158905</v>
      </c>
      <c r="AD38" s="218">
        <f t="shared" si="24"/>
        <v>21.447319674009513</v>
      </c>
      <c r="AE38" s="218">
        <f t="shared" si="24"/>
        <v>20.3687466775412</v>
      </c>
      <c r="AF38" s="218">
        <f t="shared" si="24"/>
        <v>20.647963013896309</v>
      </c>
      <c r="AG38" s="218">
        <f t="shared" si="24"/>
        <v>19.589937523774708</v>
      </c>
      <c r="AH38" s="218">
        <f t="shared" si="24"/>
        <v>19.837633854569361</v>
      </c>
      <c r="AI38" s="218">
        <f t="shared" si="24"/>
        <v>19.429292334343231</v>
      </c>
      <c r="AJ38" s="218">
        <f t="shared" si="24"/>
        <v>18.402565233732609</v>
      </c>
      <c r="AK38" s="218">
        <f t="shared" si="24"/>
        <v>18.602179427833413</v>
      </c>
      <c r="AL38" s="218">
        <f t="shared" si="24"/>
        <v>17.596712119627444</v>
      </c>
      <c r="AM38" s="218">
        <f t="shared" si="24"/>
        <v>17.763712983778007</v>
      </c>
      <c r="AN38" s="218">
        <f t="shared" si="24"/>
        <v>17.341063394587252</v>
      </c>
      <c r="AO38" s="218">
        <f t="shared" si="24"/>
        <v>15.27336670735464</v>
      </c>
      <c r="AP38" s="218">
        <f t="shared" si="24"/>
        <v>16.481819799428855</v>
      </c>
      <c r="AQ38" s="218">
        <f t="shared" si="24"/>
        <v>15.530933315378636</v>
      </c>
      <c r="AR38" s="218">
        <f t="shared" si="24"/>
        <v>15.61441787101694</v>
      </c>
      <c r="AS38" s="218">
        <f t="shared" si="24"/>
        <v>14.685825039035114</v>
      </c>
      <c r="AT38" s="218">
        <f t="shared" si="24"/>
        <v>14.735109315778825</v>
      </c>
      <c r="AU38" s="218">
        <f t="shared" si="24"/>
        <v>14.291685058296261</v>
      </c>
      <c r="AV38" s="218">
        <f t="shared" si="24"/>
        <v>13.397060183963925</v>
      </c>
      <c r="AW38" s="218">
        <f t="shared" si="24"/>
        <v>13.394162536348011</v>
      </c>
      <c r="AX38" s="218">
        <f t="shared" si="24"/>
        <v>12.522604220227072</v>
      </c>
      <c r="AY38" s="218">
        <f t="shared" si="24"/>
        <v>12.484319890735259</v>
      </c>
      <c r="AZ38" s="218">
        <f t="shared" si="24"/>
        <v>12.025361067189491</v>
      </c>
      <c r="BA38" s="218">
        <f t="shared" si="24"/>
        <v>10.440685987492355</v>
      </c>
      <c r="BB38" s="218">
        <f t="shared" si="24"/>
        <v>11.094311879251055</v>
      </c>
      <c r="BC38" s="218">
        <f t="shared" si="24"/>
        <v>10.281942379921192</v>
      </c>
      <c r="BD38" s="218">
        <f t="shared" si="24"/>
        <v>10.153074325115027</v>
      </c>
      <c r="BE38" s="218">
        <f t="shared" si="24"/>
        <v>9.3648930825598971</v>
      </c>
      <c r="BF38" s="218">
        <f t="shared" si="24"/>
        <v>9.198916524742252</v>
      </c>
      <c r="BG38" s="218">
        <f t="shared" si="24"/>
        <v>8.7174054781574934</v>
      </c>
      <c r="BH38" s="218">
        <f t="shared" si="24"/>
        <v>7.9660892777319603</v>
      </c>
      <c r="BI38" s="218">
        <f t="shared" si="24"/>
        <v>7.7434816631726546</v>
      </c>
      <c r="BJ38" s="218">
        <f t="shared" si="24"/>
        <v>7.0171924063948259</v>
      </c>
      <c r="BK38" s="218">
        <f t="shared" si="24"/>
        <v>6.7561888829326273</v>
      </c>
      <c r="BL38" s="218">
        <f t="shared" si="24"/>
        <v>6.2578119998628763</v>
      </c>
      <c r="BM38" s="218">
        <f t="shared" si="24"/>
        <v>5.1971960397501888</v>
      </c>
      <c r="BN38" s="218">
        <f t="shared" si="24"/>
        <v>5.2489194097586385</v>
      </c>
      <c r="BO38" s="218">
        <f t="shared" si="24"/>
        <v>4.5868171980433683</v>
      </c>
      <c r="BP38" s="218">
        <f t="shared" si="24"/>
        <v>4.2275633530539372</v>
      </c>
      <c r="BQ38" s="218">
        <f t="shared" si="24"/>
        <v>3.591705087073009</v>
      </c>
      <c r="BR38" s="218">
        <f t="shared" si="24"/>
        <v>3.1921871777285316</v>
      </c>
      <c r="BS38" s="218">
        <f t="shared" si="24"/>
        <v>2.6693289564082532</v>
      </c>
      <c r="BT38" s="218">
        <f t="shared" si="24"/>
        <v>2.0734797040300097</v>
      </c>
      <c r="BU38" s="218">
        <f t="shared" si="24"/>
        <v>1.6125025195540552</v>
      </c>
      <c r="BV38" s="218">
        <f t="shared" si="24"/>
        <v>1.043807280387842</v>
      </c>
      <c r="BW38" s="218">
        <f t="shared" si="24"/>
        <v>0.5411690240383904</v>
      </c>
      <c r="BX38" s="218">
        <f t="shared" si="24"/>
        <v>0</v>
      </c>
      <c r="BY38" s="218">
        <f t="shared" si="24"/>
        <v>0</v>
      </c>
      <c r="BZ38" s="218">
        <f t="shared" si="24"/>
        <v>0</v>
      </c>
      <c r="CA38" s="218">
        <f t="shared" si="24"/>
        <v>0</v>
      </c>
      <c r="CB38" s="218">
        <f t="shared" si="24"/>
        <v>0</v>
      </c>
      <c r="CC38" s="218">
        <f t="shared" ref="CC38:DY38" si="25">CC28*CC36</f>
        <v>0</v>
      </c>
      <c r="CD38" s="218">
        <f t="shared" si="25"/>
        <v>0</v>
      </c>
      <c r="CE38" s="218">
        <f t="shared" si="25"/>
        <v>0</v>
      </c>
      <c r="CF38" s="218">
        <f t="shared" si="25"/>
        <v>0</v>
      </c>
      <c r="CG38" s="218">
        <f t="shared" si="25"/>
        <v>0</v>
      </c>
      <c r="CH38" s="218">
        <f t="shared" si="25"/>
        <v>0</v>
      </c>
      <c r="CI38" s="218">
        <f t="shared" si="25"/>
        <v>0</v>
      </c>
      <c r="CJ38" s="218">
        <f t="shared" si="25"/>
        <v>0</v>
      </c>
      <c r="CK38" s="218">
        <f t="shared" si="25"/>
        <v>0</v>
      </c>
      <c r="CL38" s="218">
        <f t="shared" si="25"/>
        <v>0</v>
      </c>
      <c r="CM38" s="218">
        <f t="shared" si="25"/>
        <v>0</v>
      </c>
      <c r="CN38" s="218">
        <f t="shared" si="25"/>
        <v>0</v>
      </c>
      <c r="CO38" s="218">
        <f t="shared" si="25"/>
        <v>0</v>
      </c>
      <c r="CP38" s="218">
        <f t="shared" si="25"/>
        <v>0</v>
      </c>
      <c r="CQ38" s="218">
        <f t="shared" si="25"/>
        <v>0</v>
      </c>
      <c r="CR38" s="218">
        <f t="shared" si="25"/>
        <v>0</v>
      </c>
      <c r="CS38" s="218">
        <f t="shared" si="25"/>
        <v>0</v>
      </c>
      <c r="CT38" s="218">
        <f t="shared" si="25"/>
        <v>0</v>
      </c>
      <c r="CU38" s="218">
        <f t="shared" si="25"/>
        <v>0</v>
      </c>
      <c r="CV38" s="218">
        <f t="shared" si="25"/>
        <v>0</v>
      </c>
      <c r="CW38" s="218">
        <f t="shared" si="25"/>
        <v>0</v>
      </c>
      <c r="CX38" s="218">
        <f t="shared" si="25"/>
        <v>0</v>
      </c>
      <c r="CY38" s="218">
        <f t="shared" si="25"/>
        <v>0</v>
      </c>
      <c r="CZ38" s="218">
        <f t="shared" si="25"/>
        <v>0</v>
      </c>
      <c r="DA38" s="218">
        <f t="shared" si="25"/>
        <v>0</v>
      </c>
      <c r="DB38" s="218">
        <f t="shared" si="25"/>
        <v>0</v>
      </c>
      <c r="DC38" s="218">
        <f t="shared" si="25"/>
        <v>0</v>
      </c>
      <c r="DD38" s="218">
        <f t="shared" si="25"/>
        <v>0</v>
      </c>
      <c r="DE38" s="218">
        <f t="shared" si="25"/>
        <v>0</v>
      </c>
      <c r="DF38" s="218">
        <f t="shared" si="25"/>
        <v>0</v>
      </c>
      <c r="DG38" s="218">
        <f t="shared" si="25"/>
        <v>0</v>
      </c>
      <c r="DH38" s="218">
        <f t="shared" si="25"/>
        <v>0</v>
      </c>
      <c r="DI38" s="218">
        <f t="shared" si="25"/>
        <v>0</v>
      </c>
      <c r="DJ38" s="218">
        <f t="shared" si="25"/>
        <v>0</v>
      </c>
      <c r="DK38" s="218">
        <f t="shared" si="25"/>
        <v>0</v>
      </c>
      <c r="DL38" s="218">
        <f t="shared" si="25"/>
        <v>0</v>
      </c>
      <c r="DM38" s="218">
        <f t="shared" si="25"/>
        <v>0</v>
      </c>
      <c r="DN38" s="218">
        <f t="shared" si="25"/>
        <v>0</v>
      </c>
      <c r="DO38" s="218">
        <f t="shared" si="25"/>
        <v>0</v>
      </c>
      <c r="DP38" s="218">
        <f t="shared" si="25"/>
        <v>0</v>
      </c>
      <c r="DQ38" s="218">
        <f t="shared" si="25"/>
        <v>0</v>
      </c>
      <c r="DR38" s="218">
        <f t="shared" si="25"/>
        <v>0</v>
      </c>
      <c r="DS38" s="218">
        <f t="shared" si="25"/>
        <v>0</v>
      </c>
      <c r="DT38" s="218">
        <f t="shared" si="25"/>
        <v>0</v>
      </c>
      <c r="DU38" s="218">
        <f t="shared" si="25"/>
        <v>0</v>
      </c>
      <c r="DV38" s="218">
        <f t="shared" si="25"/>
        <v>0</v>
      </c>
      <c r="DW38" s="218">
        <f t="shared" si="25"/>
        <v>0</v>
      </c>
      <c r="DX38" s="218">
        <f t="shared" si="25"/>
        <v>0</v>
      </c>
      <c r="DY38" s="218">
        <f t="shared" si="25"/>
        <v>0</v>
      </c>
    </row>
    <row r="39" spans="3:129" ht="15.75" customHeight="1">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row>
    <row r="40" spans="3:129" ht="15.75" customHeight="1">
      <c r="C40" s="3" t="s">
        <v>338</v>
      </c>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row>
    <row r="41" spans="3:129" ht="15.75" customHeight="1">
      <c r="C41" s="24" t="s">
        <v>339</v>
      </c>
      <c r="D41" s="133" t="s">
        <v>237</v>
      </c>
      <c r="I41" s="192">
        <f t="shared" ref="I41:I43" si="26">SUM(J41:DY41)</f>
        <v>3761.5602080200865</v>
      </c>
      <c r="J41" s="218">
        <f t="shared" ref="J41:AA41" si="27">IF(J25=0,0,J28*J36/(1-(1+J36)^-J25))</f>
        <v>0</v>
      </c>
      <c r="K41" s="218">
        <f t="shared" si="27"/>
        <v>0</v>
      </c>
      <c r="L41" s="218">
        <f t="shared" si="27"/>
        <v>0</v>
      </c>
      <c r="M41" s="218">
        <f t="shared" si="27"/>
        <v>0</v>
      </c>
      <c r="N41" s="218">
        <f t="shared" si="27"/>
        <v>0</v>
      </c>
      <c r="O41" s="218">
        <f t="shared" si="27"/>
        <v>0</v>
      </c>
      <c r="P41" s="218">
        <f t="shared" si="27"/>
        <v>0</v>
      </c>
      <c r="Q41" s="218">
        <f t="shared" si="27"/>
        <v>0</v>
      </c>
      <c r="R41" s="218">
        <f t="shared" si="27"/>
        <v>0</v>
      </c>
      <c r="S41" s="218">
        <f t="shared" si="27"/>
        <v>0</v>
      </c>
      <c r="T41" s="218">
        <f t="shared" si="27"/>
        <v>0</v>
      </c>
      <c r="U41" s="218">
        <f t="shared" si="27"/>
        <v>0</v>
      </c>
      <c r="V41" s="218">
        <f t="shared" si="27"/>
        <v>0</v>
      </c>
      <c r="W41" s="218">
        <f t="shared" si="27"/>
        <v>0</v>
      </c>
      <c r="X41" s="218">
        <f t="shared" si="27"/>
        <v>0</v>
      </c>
      <c r="Y41" s="218">
        <f t="shared" si="27"/>
        <v>0</v>
      </c>
      <c r="Z41" s="218">
        <f t="shared" si="27"/>
        <v>0</v>
      </c>
      <c r="AA41" s="218">
        <f t="shared" si="27"/>
        <v>0</v>
      </c>
      <c r="AB41" s="218">
        <f>IF(AB25=0,0,AB28*AB36/(1-(1+AB36)^-AB25))</f>
        <v>78.599976878798842</v>
      </c>
      <c r="AC41" s="218">
        <f t="shared" ref="AC41:CN41" si="28">IF(AC25=0,0,AC28*AC36/(1-(1+AC36)^-AC25))</f>
        <v>77.804064482370833</v>
      </c>
      <c r="AD41" s="218">
        <f t="shared" si="28"/>
        <v>78.584230738212966</v>
      </c>
      <c r="AE41" s="218">
        <f t="shared" si="28"/>
        <v>78.201355415786793</v>
      </c>
      <c r="AF41" s="218">
        <f t="shared" si="28"/>
        <v>78.576334389036703</v>
      </c>
      <c r="AG41" s="218">
        <f t="shared" si="28"/>
        <v>78.209233764924264</v>
      </c>
      <c r="AH41" s="218">
        <f t="shared" si="28"/>
        <v>78.568399279294667</v>
      </c>
      <c r="AI41" s="218">
        <f t="shared" si="28"/>
        <v>78.568399279294638</v>
      </c>
      <c r="AJ41" s="218">
        <f t="shared" si="28"/>
        <v>78.225091348014885</v>
      </c>
      <c r="AK41" s="218">
        <f t="shared" si="28"/>
        <v>78.560405587820881</v>
      </c>
      <c r="AL41" s="218">
        <f t="shared" si="28"/>
        <v>78.233070647112413</v>
      </c>
      <c r="AM41" s="218">
        <f t="shared" si="28"/>
        <v>78.552373088370175</v>
      </c>
      <c r="AN41" s="218">
        <f t="shared" si="28"/>
        <v>78.552373088370146</v>
      </c>
      <c r="AO41" s="218">
        <f t="shared" si="28"/>
        <v>77.644968694949284</v>
      </c>
      <c r="AP41" s="218">
        <f t="shared" si="28"/>
        <v>78.528034806152093</v>
      </c>
      <c r="AQ41" s="218">
        <f t="shared" si="28"/>
        <v>78.241023174012469</v>
      </c>
      <c r="AR41" s="218">
        <f t="shared" si="28"/>
        <v>78.519906486686736</v>
      </c>
      <c r="AS41" s="218">
        <f t="shared" si="28"/>
        <v>78.249142399904812</v>
      </c>
      <c r="AT41" s="218">
        <f t="shared" si="28"/>
        <v>78.511739317595939</v>
      </c>
      <c r="AU41" s="218">
        <f t="shared" si="28"/>
        <v>78.511739317595854</v>
      </c>
      <c r="AV41" s="218">
        <f t="shared" si="28"/>
        <v>78.265482332254479</v>
      </c>
      <c r="AW41" s="218">
        <f t="shared" si="28"/>
        <v>78.503513426052052</v>
      </c>
      <c r="AX41" s="218">
        <f t="shared" si="28"/>
        <v>78.273703091552164</v>
      </c>
      <c r="AY41" s="218">
        <f t="shared" si="28"/>
        <v>78.495248660230089</v>
      </c>
      <c r="AZ41" s="218">
        <f t="shared" si="28"/>
        <v>78.495248660230089</v>
      </c>
      <c r="BA41" s="218">
        <f t="shared" si="28"/>
        <v>77.881333442202575</v>
      </c>
      <c r="BB41" s="218">
        <f t="shared" si="28"/>
        <v>78.470236720709906</v>
      </c>
      <c r="BC41" s="218">
        <f t="shared" si="28"/>
        <v>78.281920459851406</v>
      </c>
      <c r="BD41" s="218">
        <f t="shared" si="28"/>
        <v>78.461876080950347</v>
      </c>
      <c r="BE41" s="218">
        <f t="shared" si="28"/>
        <v>78.290281768177522</v>
      </c>
      <c r="BF41" s="218">
        <f t="shared" si="28"/>
        <v>78.453476557537044</v>
      </c>
      <c r="BG41" s="218">
        <f t="shared" si="28"/>
        <v>78.453476557537002</v>
      </c>
      <c r="BH41" s="218">
        <f t="shared" si="28"/>
        <v>78.307106337105139</v>
      </c>
      <c r="BI41" s="218">
        <f t="shared" si="28"/>
        <v>78.445018252889071</v>
      </c>
      <c r="BJ41" s="218">
        <f t="shared" si="28"/>
        <v>78.31556963805825</v>
      </c>
      <c r="BK41" s="218">
        <f t="shared" si="28"/>
        <v>78.436521062883585</v>
      </c>
      <c r="BL41" s="218">
        <f t="shared" si="28"/>
        <v>78.436521062883799</v>
      </c>
      <c r="BM41" s="218">
        <f t="shared" si="28"/>
        <v>78.125048796213846</v>
      </c>
      <c r="BN41" s="218">
        <f t="shared" si="28"/>
        <v>78.410835376454173</v>
      </c>
      <c r="BO41" s="218">
        <f t="shared" si="28"/>
        <v>78.324053069318367</v>
      </c>
      <c r="BP41" s="218">
        <f t="shared" si="28"/>
        <v>78.402242398958052</v>
      </c>
      <c r="BQ41" s="218">
        <f t="shared" si="28"/>
        <v>78.332657362987732</v>
      </c>
      <c r="BR41" s="218">
        <f t="shared" si="28"/>
        <v>78.393610559178839</v>
      </c>
      <c r="BS41" s="218">
        <f t="shared" si="28"/>
        <v>78.393610559178313</v>
      </c>
      <c r="BT41" s="218">
        <f t="shared" si="28"/>
        <v>78.349968248659962</v>
      </c>
      <c r="BU41" s="218">
        <f t="shared" si="28"/>
        <v>78.384919961821709</v>
      </c>
      <c r="BV41" s="218">
        <f t="shared" si="28"/>
        <v>78.358674868399419</v>
      </c>
      <c r="BW41" s="218">
        <f t="shared" si="28"/>
        <v>78.376190523505898</v>
      </c>
      <c r="BX41" s="218">
        <f t="shared" si="28"/>
        <v>0</v>
      </c>
      <c r="BY41" s="218">
        <f t="shared" si="28"/>
        <v>0</v>
      </c>
      <c r="BZ41" s="218">
        <f t="shared" si="28"/>
        <v>0</v>
      </c>
      <c r="CA41" s="218">
        <f t="shared" si="28"/>
        <v>0</v>
      </c>
      <c r="CB41" s="218">
        <f t="shared" si="28"/>
        <v>0</v>
      </c>
      <c r="CC41" s="218">
        <f t="shared" si="28"/>
        <v>0</v>
      </c>
      <c r="CD41" s="218">
        <f t="shared" si="28"/>
        <v>0</v>
      </c>
      <c r="CE41" s="218">
        <f t="shared" si="28"/>
        <v>0</v>
      </c>
      <c r="CF41" s="218">
        <f t="shared" si="28"/>
        <v>0</v>
      </c>
      <c r="CG41" s="218">
        <f t="shared" si="28"/>
        <v>0</v>
      </c>
      <c r="CH41" s="218">
        <f t="shared" si="28"/>
        <v>0</v>
      </c>
      <c r="CI41" s="218">
        <f t="shared" si="28"/>
        <v>0</v>
      </c>
      <c r="CJ41" s="218">
        <f t="shared" si="28"/>
        <v>0</v>
      </c>
      <c r="CK41" s="218">
        <f t="shared" si="28"/>
        <v>0</v>
      </c>
      <c r="CL41" s="218">
        <f t="shared" si="28"/>
        <v>0</v>
      </c>
      <c r="CM41" s="218">
        <f t="shared" si="28"/>
        <v>0</v>
      </c>
      <c r="CN41" s="218">
        <f t="shared" si="28"/>
        <v>0</v>
      </c>
      <c r="CO41" s="218">
        <f t="shared" ref="CO41:DY41" si="29">IF(CO25=0,0,CO28*CO36/(1-(1+CO36)^-CO25))</f>
        <v>0</v>
      </c>
      <c r="CP41" s="218">
        <f t="shared" si="29"/>
        <v>0</v>
      </c>
      <c r="CQ41" s="218">
        <f t="shared" si="29"/>
        <v>0</v>
      </c>
      <c r="CR41" s="218">
        <f t="shared" si="29"/>
        <v>0</v>
      </c>
      <c r="CS41" s="218">
        <f t="shared" si="29"/>
        <v>0</v>
      </c>
      <c r="CT41" s="218">
        <f t="shared" si="29"/>
        <v>0</v>
      </c>
      <c r="CU41" s="218">
        <f t="shared" si="29"/>
        <v>0</v>
      </c>
      <c r="CV41" s="218">
        <f t="shared" si="29"/>
        <v>0</v>
      </c>
      <c r="CW41" s="218">
        <f t="shared" si="29"/>
        <v>0</v>
      </c>
      <c r="CX41" s="218">
        <f t="shared" si="29"/>
        <v>0</v>
      </c>
      <c r="CY41" s="218">
        <f t="shared" si="29"/>
        <v>0</v>
      </c>
      <c r="CZ41" s="218">
        <f t="shared" si="29"/>
        <v>0</v>
      </c>
      <c r="DA41" s="218">
        <f t="shared" si="29"/>
        <v>0</v>
      </c>
      <c r="DB41" s="218">
        <f t="shared" si="29"/>
        <v>0</v>
      </c>
      <c r="DC41" s="218">
        <f t="shared" si="29"/>
        <v>0</v>
      </c>
      <c r="DD41" s="218">
        <f t="shared" si="29"/>
        <v>0</v>
      </c>
      <c r="DE41" s="218">
        <f t="shared" si="29"/>
        <v>0</v>
      </c>
      <c r="DF41" s="218">
        <f t="shared" si="29"/>
        <v>0</v>
      </c>
      <c r="DG41" s="218">
        <f t="shared" si="29"/>
        <v>0</v>
      </c>
      <c r="DH41" s="218">
        <f t="shared" si="29"/>
        <v>0</v>
      </c>
      <c r="DI41" s="218">
        <f t="shared" si="29"/>
        <v>0</v>
      </c>
      <c r="DJ41" s="218">
        <f t="shared" si="29"/>
        <v>0</v>
      </c>
      <c r="DK41" s="218">
        <f t="shared" si="29"/>
        <v>0</v>
      </c>
      <c r="DL41" s="218">
        <f t="shared" si="29"/>
        <v>0</v>
      </c>
      <c r="DM41" s="218">
        <f t="shared" si="29"/>
        <v>0</v>
      </c>
      <c r="DN41" s="218">
        <f t="shared" si="29"/>
        <v>0</v>
      </c>
      <c r="DO41" s="218">
        <f t="shared" si="29"/>
        <v>0</v>
      </c>
      <c r="DP41" s="218">
        <f t="shared" si="29"/>
        <v>0</v>
      </c>
      <c r="DQ41" s="218">
        <f t="shared" si="29"/>
        <v>0</v>
      </c>
      <c r="DR41" s="218">
        <f t="shared" si="29"/>
        <v>0</v>
      </c>
      <c r="DS41" s="218">
        <f t="shared" si="29"/>
        <v>0</v>
      </c>
      <c r="DT41" s="218">
        <f t="shared" si="29"/>
        <v>0</v>
      </c>
      <c r="DU41" s="218">
        <f t="shared" si="29"/>
        <v>0</v>
      </c>
      <c r="DV41" s="218">
        <f t="shared" si="29"/>
        <v>0</v>
      </c>
      <c r="DW41" s="218">
        <f t="shared" si="29"/>
        <v>0</v>
      </c>
      <c r="DX41" s="218">
        <f t="shared" si="29"/>
        <v>0</v>
      </c>
      <c r="DY41" s="218">
        <f t="shared" si="29"/>
        <v>0</v>
      </c>
    </row>
    <row r="42" spans="3:129" ht="15.75" customHeight="1">
      <c r="C42" s="24" t="s">
        <v>340</v>
      </c>
      <c r="D42" s="133" t="s">
        <v>237</v>
      </c>
      <c r="I42" s="192">
        <f t="shared" si="26"/>
        <v>563.11075275178268</v>
      </c>
      <c r="J42" s="183">
        <f t="shared" ref="J42:AA42" si="30">J38*J24</f>
        <v>0</v>
      </c>
      <c r="K42" s="183">
        <f t="shared" si="30"/>
        <v>0</v>
      </c>
      <c r="L42" s="183">
        <f t="shared" si="30"/>
        <v>0</v>
      </c>
      <c r="M42" s="183">
        <f t="shared" si="30"/>
        <v>0</v>
      </c>
      <c r="N42" s="183">
        <f t="shared" si="30"/>
        <v>0</v>
      </c>
      <c r="O42" s="183">
        <f t="shared" si="30"/>
        <v>0</v>
      </c>
      <c r="P42" s="183">
        <f t="shared" si="30"/>
        <v>0</v>
      </c>
      <c r="Q42" s="183">
        <f t="shared" si="30"/>
        <v>0</v>
      </c>
      <c r="R42" s="183">
        <f t="shared" si="30"/>
        <v>0</v>
      </c>
      <c r="S42" s="183">
        <f t="shared" si="30"/>
        <v>0</v>
      </c>
      <c r="T42" s="183">
        <f t="shared" si="30"/>
        <v>0</v>
      </c>
      <c r="U42" s="183">
        <f t="shared" si="30"/>
        <v>0</v>
      </c>
      <c r="V42" s="183">
        <f t="shared" si="30"/>
        <v>0</v>
      </c>
      <c r="W42" s="183">
        <f t="shared" si="30"/>
        <v>0</v>
      </c>
      <c r="X42" s="183">
        <f t="shared" si="30"/>
        <v>0</v>
      </c>
      <c r="Y42" s="183">
        <f t="shared" si="30"/>
        <v>0</v>
      </c>
      <c r="Z42" s="183">
        <f t="shared" si="30"/>
        <v>0</v>
      </c>
      <c r="AA42" s="183">
        <f t="shared" si="30"/>
        <v>0</v>
      </c>
      <c r="AB42" s="183">
        <f>AB38*AB24</f>
        <v>22.238084307017374</v>
      </c>
      <c r="AC42" s="183">
        <f t="shared" ref="AC42:CN42" si="31">AC38*AC24</f>
        <v>20.432207565158905</v>
      </c>
      <c r="AD42" s="183">
        <f t="shared" si="31"/>
        <v>21.447319674009513</v>
      </c>
      <c r="AE42" s="183">
        <f t="shared" si="31"/>
        <v>20.3687466775412</v>
      </c>
      <c r="AF42" s="183">
        <f t="shared" si="31"/>
        <v>20.647963013896309</v>
      </c>
      <c r="AG42" s="183">
        <f t="shared" si="31"/>
        <v>19.589937523774708</v>
      </c>
      <c r="AH42" s="183">
        <f t="shared" si="31"/>
        <v>19.837633854569361</v>
      </c>
      <c r="AI42" s="183">
        <f t="shared" si="31"/>
        <v>19.429292334343231</v>
      </c>
      <c r="AJ42" s="183">
        <f t="shared" si="31"/>
        <v>18.402565233732609</v>
      </c>
      <c r="AK42" s="183">
        <f t="shared" si="31"/>
        <v>18.602179427833413</v>
      </c>
      <c r="AL42" s="183">
        <f t="shared" si="31"/>
        <v>17.596712119627444</v>
      </c>
      <c r="AM42" s="183">
        <f t="shared" si="31"/>
        <v>17.763712983778007</v>
      </c>
      <c r="AN42" s="183">
        <f t="shared" si="31"/>
        <v>17.341063394587252</v>
      </c>
      <c r="AO42" s="183">
        <f t="shared" si="31"/>
        <v>15.27336670735464</v>
      </c>
      <c r="AP42" s="183">
        <f t="shared" si="31"/>
        <v>16.481819799428855</v>
      </c>
      <c r="AQ42" s="183">
        <f t="shared" si="31"/>
        <v>15.530933315378636</v>
      </c>
      <c r="AR42" s="183">
        <f t="shared" si="31"/>
        <v>15.61441787101694</v>
      </c>
      <c r="AS42" s="183">
        <f t="shared" si="31"/>
        <v>14.685825039035114</v>
      </c>
      <c r="AT42" s="183">
        <f t="shared" si="31"/>
        <v>14.735109315778825</v>
      </c>
      <c r="AU42" s="183">
        <f t="shared" si="31"/>
        <v>14.291685058296261</v>
      </c>
      <c r="AV42" s="183">
        <f t="shared" si="31"/>
        <v>13.397060183963925</v>
      </c>
      <c r="AW42" s="183">
        <f t="shared" si="31"/>
        <v>13.394162536348011</v>
      </c>
      <c r="AX42" s="183">
        <f t="shared" si="31"/>
        <v>12.522604220227072</v>
      </c>
      <c r="AY42" s="183">
        <f t="shared" si="31"/>
        <v>12.484319890735259</v>
      </c>
      <c r="AZ42" s="183">
        <f t="shared" si="31"/>
        <v>12.025361067189491</v>
      </c>
      <c r="BA42" s="183">
        <f t="shared" si="31"/>
        <v>10.440685987492355</v>
      </c>
      <c r="BB42" s="183">
        <f t="shared" si="31"/>
        <v>11.094311879251055</v>
      </c>
      <c r="BC42" s="183">
        <f t="shared" si="31"/>
        <v>10.281942379921192</v>
      </c>
      <c r="BD42" s="183">
        <f t="shared" si="31"/>
        <v>10.153074325115027</v>
      </c>
      <c r="BE42" s="183">
        <f t="shared" si="31"/>
        <v>9.3648930825598971</v>
      </c>
      <c r="BF42" s="183">
        <f t="shared" si="31"/>
        <v>9.198916524742252</v>
      </c>
      <c r="BG42" s="183">
        <f t="shared" si="31"/>
        <v>8.7174054781574934</v>
      </c>
      <c r="BH42" s="183">
        <f t="shared" si="31"/>
        <v>7.9660892777319603</v>
      </c>
      <c r="BI42" s="183">
        <f t="shared" si="31"/>
        <v>7.7434816631726546</v>
      </c>
      <c r="BJ42" s="183">
        <f t="shared" si="31"/>
        <v>7.0171924063948259</v>
      </c>
      <c r="BK42" s="183">
        <f t="shared" si="31"/>
        <v>6.7561888829326273</v>
      </c>
      <c r="BL42" s="183">
        <f t="shared" si="31"/>
        <v>6.2578119998628763</v>
      </c>
      <c r="BM42" s="183">
        <f t="shared" si="31"/>
        <v>5.1971960397501888</v>
      </c>
      <c r="BN42" s="183">
        <f t="shared" si="31"/>
        <v>5.2489194097586385</v>
      </c>
      <c r="BO42" s="183">
        <f t="shared" si="31"/>
        <v>4.5868171980433683</v>
      </c>
      <c r="BP42" s="183">
        <f t="shared" si="31"/>
        <v>4.2275633530539372</v>
      </c>
      <c r="BQ42" s="183">
        <f t="shared" si="31"/>
        <v>3.591705087073009</v>
      </c>
      <c r="BR42" s="183">
        <f t="shared" si="31"/>
        <v>3.1921871777285316</v>
      </c>
      <c r="BS42" s="183">
        <f t="shared" si="31"/>
        <v>2.6693289564082532</v>
      </c>
      <c r="BT42" s="183">
        <f t="shared" si="31"/>
        <v>2.0734797040300097</v>
      </c>
      <c r="BU42" s="183">
        <f t="shared" si="31"/>
        <v>1.6125025195540552</v>
      </c>
      <c r="BV42" s="183">
        <f t="shared" si="31"/>
        <v>1.043807280387842</v>
      </c>
      <c r="BW42" s="183">
        <f t="shared" si="31"/>
        <v>0.5411690240383904</v>
      </c>
      <c r="BX42" s="183">
        <f t="shared" si="31"/>
        <v>0</v>
      </c>
      <c r="BY42" s="183">
        <f t="shared" si="31"/>
        <v>0</v>
      </c>
      <c r="BZ42" s="183">
        <f t="shared" si="31"/>
        <v>0</v>
      </c>
      <c r="CA42" s="183">
        <f t="shared" si="31"/>
        <v>0</v>
      </c>
      <c r="CB42" s="183">
        <f t="shared" si="31"/>
        <v>0</v>
      </c>
      <c r="CC42" s="183">
        <f t="shared" si="31"/>
        <v>0</v>
      </c>
      <c r="CD42" s="183">
        <f t="shared" si="31"/>
        <v>0</v>
      </c>
      <c r="CE42" s="183">
        <f t="shared" si="31"/>
        <v>0</v>
      </c>
      <c r="CF42" s="183">
        <f t="shared" si="31"/>
        <v>0</v>
      </c>
      <c r="CG42" s="183">
        <f t="shared" si="31"/>
        <v>0</v>
      </c>
      <c r="CH42" s="183">
        <f t="shared" si="31"/>
        <v>0</v>
      </c>
      <c r="CI42" s="183">
        <f t="shared" si="31"/>
        <v>0</v>
      </c>
      <c r="CJ42" s="183">
        <f t="shared" si="31"/>
        <v>0</v>
      </c>
      <c r="CK42" s="183">
        <f t="shared" si="31"/>
        <v>0</v>
      </c>
      <c r="CL42" s="183">
        <f t="shared" si="31"/>
        <v>0</v>
      </c>
      <c r="CM42" s="183">
        <f t="shared" si="31"/>
        <v>0</v>
      </c>
      <c r="CN42" s="183">
        <f t="shared" si="31"/>
        <v>0</v>
      </c>
      <c r="CO42" s="183">
        <f t="shared" ref="CO42:DY42" si="32">CO38*CO24</f>
        <v>0</v>
      </c>
      <c r="CP42" s="183">
        <f t="shared" si="32"/>
        <v>0</v>
      </c>
      <c r="CQ42" s="183">
        <f t="shared" si="32"/>
        <v>0</v>
      </c>
      <c r="CR42" s="183">
        <f t="shared" si="32"/>
        <v>0</v>
      </c>
      <c r="CS42" s="183">
        <f t="shared" si="32"/>
        <v>0</v>
      </c>
      <c r="CT42" s="183">
        <f t="shared" si="32"/>
        <v>0</v>
      </c>
      <c r="CU42" s="183">
        <f t="shared" si="32"/>
        <v>0</v>
      </c>
      <c r="CV42" s="183">
        <f t="shared" si="32"/>
        <v>0</v>
      </c>
      <c r="CW42" s="183">
        <f t="shared" si="32"/>
        <v>0</v>
      </c>
      <c r="CX42" s="183">
        <f t="shared" si="32"/>
        <v>0</v>
      </c>
      <c r="CY42" s="183">
        <f t="shared" si="32"/>
        <v>0</v>
      </c>
      <c r="CZ42" s="183">
        <f t="shared" si="32"/>
        <v>0</v>
      </c>
      <c r="DA42" s="183">
        <f t="shared" si="32"/>
        <v>0</v>
      </c>
      <c r="DB42" s="183">
        <f t="shared" si="32"/>
        <v>0</v>
      </c>
      <c r="DC42" s="183">
        <f t="shared" si="32"/>
        <v>0</v>
      </c>
      <c r="DD42" s="183">
        <f t="shared" si="32"/>
        <v>0</v>
      </c>
      <c r="DE42" s="183">
        <f t="shared" si="32"/>
        <v>0</v>
      </c>
      <c r="DF42" s="183">
        <f t="shared" si="32"/>
        <v>0</v>
      </c>
      <c r="DG42" s="183">
        <f t="shared" si="32"/>
        <v>0</v>
      </c>
      <c r="DH42" s="183">
        <f t="shared" si="32"/>
        <v>0</v>
      </c>
      <c r="DI42" s="183">
        <f t="shared" si="32"/>
        <v>0</v>
      </c>
      <c r="DJ42" s="183">
        <f t="shared" si="32"/>
        <v>0</v>
      </c>
      <c r="DK42" s="183">
        <f t="shared" si="32"/>
        <v>0</v>
      </c>
      <c r="DL42" s="183">
        <f t="shared" si="32"/>
        <v>0</v>
      </c>
      <c r="DM42" s="183">
        <f t="shared" si="32"/>
        <v>0</v>
      </c>
      <c r="DN42" s="183">
        <f t="shared" si="32"/>
        <v>0</v>
      </c>
      <c r="DO42" s="183">
        <f t="shared" si="32"/>
        <v>0</v>
      </c>
      <c r="DP42" s="183">
        <f t="shared" si="32"/>
        <v>0</v>
      </c>
      <c r="DQ42" s="183">
        <f t="shared" si="32"/>
        <v>0</v>
      </c>
      <c r="DR42" s="183">
        <f t="shared" si="32"/>
        <v>0</v>
      </c>
      <c r="DS42" s="183">
        <f t="shared" si="32"/>
        <v>0</v>
      </c>
      <c r="DT42" s="183">
        <f t="shared" si="32"/>
        <v>0</v>
      </c>
      <c r="DU42" s="183">
        <f t="shared" si="32"/>
        <v>0</v>
      </c>
      <c r="DV42" s="183">
        <f t="shared" si="32"/>
        <v>0</v>
      </c>
      <c r="DW42" s="183">
        <f t="shared" si="32"/>
        <v>0</v>
      </c>
      <c r="DX42" s="183">
        <f t="shared" si="32"/>
        <v>0</v>
      </c>
      <c r="DY42" s="183">
        <f t="shared" si="32"/>
        <v>0</v>
      </c>
    </row>
    <row r="43" spans="3:129" ht="15.75" customHeight="1">
      <c r="C43" s="24" t="s">
        <v>341</v>
      </c>
      <c r="D43" s="133" t="s">
        <v>237</v>
      </c>
      <c r="I43" s="192">
        <f t="shared" si="26"/>
        <v>3198.4494552683045</v>
      </c>
      <c r="J43" s="215">
        <f t="shared" ref="J43:AA43" si="33">J41-J42</f>
        <v>0</v>
      </c>
      <c r="K43" s="215">
        <f t="shared" si="33"/>
        <v>0</v>
      </c>
      <c r="L43" s="215">
        <f t="shared" si="33"/>
        <v>0</v>
      </c>
      <c r="M43" s="215">
        <f t="shared" si="33"/>
        <v>0</v>
      </c>
      <c r="N43" s="215">
        <f t="shared" si="33"/>
        <v>0</v>
      </c>
      <c r="O43" s="215">
        <f t="shared" si="33"/>
        <v>0</v>
      </c>
      <c r="P43" s="215">
        <f t="shared" si="33"/>
        <v>0</v>
      </c>
      <c r="Q43" s="215">
        <f t="shared" si="33"/>
        <v>0</v>
      </c>
      <c r="R43" s="215">
        <f t="shared" si="33"/>
        <v>0</v>
      </c>
      <c r="S43" s="215">
        <f t="shared" si="33"/>
        <v>0</v>
      </c>
      <c r="T43" s="215">
        <f t="shared" si="33"/>
        <v>0</v>
      </c>
      <c r="U43" s="215">
        <f t="shared" si="33"/>
        <v>0</v>
      </c>
      <c r="V43" s="215">
        <f t="shared" si="33"/>
        <v>0</v>
      </c>
      <c r="W43" s="215">
        <f t="shared" si="33"/>
        <v>0</v>
      </c>
      <c r="X43" s="215">
        <f t="shared" si="33"/>
        <v>0</v>
      </c>
      <c r="Y43" s="215">
        <f t="shared" si="33"/>
        <v>0</v>
      </c>
      <c r="Z43" s="215">
        <f t="shared" si="33"/>
        <v>0</v>
      </c>
      <c r="AA43" s="215">
        <f t="shared" si="33"/>
        <v>0</v>
      </c>
      <c r="AB43" s="215">
        <f>AB41-AB42</f>
        <v>56.361892571781468</v>
      </c>
      <c r="AC43" s="215">
        <f t="shared" ref="AC43:CN43" si="34">AC41-AC42</f>
        <v>57.371856917211929</v>
      </c>
      <c r="AD43" s="215">
        <f t="shared" si="34"/>
        <v>57.136911064203453</v>
      </c>
      <c r="AE43" s="215">
        <f t="shared" si="34"/>
        <v>57.832608738245597</v>
      </c>
      <c r="AF43" s="215">
        <f t="shared" si="34"/>
        <v>57.928371375140394</v>
      </c>
      <c r="AG43" s="215">
        <f t="shared" si="34"/>
        <v>58.619296241149556</v>
      </c>
      <c r="AH43" s="215">
        <f t="shared" si="34"/>
        <v>58.730765424725305</v>
      </c>
      <c r="AI43" s="215">
        <f t="shared" si="34"/>
        <v>59.139106944951408</v>
      </c>
      <c r="AJ43" s="215">
        <f t="shared" si="34"/>
        <v>59.822526114282276</v>
      </c>
      <c r="AK43" s="215">
        <f t="shared" si="34"/>
        <v>59.958226159987468</v>
      </c>
      <c r="AL43" s="215">
        <f t="shared" si="34"/>
        <v>60.636358527484973</v>
      </c>
      <c r="AM43" s="215">
        <f t="shared" si="34"/>
        <v>60.788660104592168</v>
      </c>
      <c r="AN43" s="215">
        <f t="shared" si="34"/>
        <v>61.211309693782894</v>
      </c>
      <c r="AO43" s="215">
        <f t="shared" si="34"/>
        <v>62.371601987594644</v>
      </c>
      <c r="AP43" s="215">
        <f t="shared" si="34"/>
        <v>62.046215006723237</v>
      </c>
      <c r="AQ43" s="215">
        <f t="shared" si="34"/>
        <v>62.710089858633836</v>
      </c>
      <c r="AR43" s="215">
        <f t="shared" si="34"/>
        <v>62.905488615669796</v>
      </c>
      <c r="AS43" s="215">
        <f t="shared" si="34"/>
        <v>63.563317360869696</v>
      </c>
      <c r="AT43" s="215">
        <f t="shared" si="34"/>
        <v>63.776630001817111</v>
      </c>
      <c r="AU43" s="215">
        <f t="shared" si="34"/>
        <v>64.220054259299587</v>
      </c>
      <c r="AV43" s="215">
        <f t="shared" si="34"/>
        <v>64.868422148290549</v>
      </c>
      <c r="AW43" s="215">
        <f t="shared" si="34"/>
        <v>65.109350889704046</v>
      </c>
      <c r="AX43" s="215">
        <f t="shared" si="34"/>
        <v>65.751098871325098</v>
      </c>
      <c r="AY43" s="215">
        <f t="shared" si="34"/>
        <v>66.010928769494825</v>
      </c>
      <c r="AZ43" s="215">
        <f t="shared" si="34"/>
        <v>66.469887593040596</v>
      </c>
      <c r="BA43" s="215">
        <f t="shared" si="34"/>
        <v>67.440647454710216</v>
      </c>
      <c r="BB43" s="215">
        <f t="shared" si="34"/>
        <v>67.375924841458854</v>
      </c>
      <c r="BC43" s="215">
        <f t="shared" si="34"/>
        <v>67.999978079930216</v>
      </c>
      <c r="BD43" s="215">
        <f t="shared" si="34"/>
        <v>68.308801755835319</v>
      </c>
      <c r="BE43" s="215">
        <f t="shared" si="34"/>
        <v>68.925388685617619</v>
      </c>
      <c r="BF43" s="215">
        <f t="shared" si="34"/>
        <v>69.254560032794785</v>
      </c>
      <c r="BG43" s="215">
        <f t="shared" si="34"/>
        <v>69.736071079379514</v>
      </c>
      <c r="BH43" s="215">
        <f t="shared" si="34"/>
        <v>70.341017059373172</v>
      </c>
      <c r="BI43" s="215">
        <f t="shared" si="34"/>
        <v>70.701536589716412</v>
      </c>
      <c r="BJ43" s="215">
        <f t="shared" si="34"/>
        <v>71.298377231663423</v>
      </c>
      <c r="BK43" s="215">
        <f t="shared" si="34"/>
        <v>71.680332179950952</v>
      </c>
      <c r="BL43" s="215">
        <f t="shared" si="34"/>
        <v>72.178709063020918</v>
      </c>
      <c r="BM43" s="215">
        <f t="shared" si="34"/>
        <v>72.927852756463665</v>
      </c>
      <c r="BN43" s="215">
        <f t="shared" si="34"/>
        <v>73.161915966695531</v>
      </c>
      <c r="BO43" s="215">
        <f t="shared" si="34"/>
        <v>73.737235871275004</v>
      </c>
      <c r="BP43" s="215">
        <f t="shared" si="34"/>
        <v>74.174679045904114</v>
      </c>
      <c r="BQ43" s="215">
        <f t="shared" si="34"/>
        <v>74.740952275914722</v>
      </c>
      <c r="BR43" s="215">
        <f t="shared" si="34"/>
        <v>75.201423381450311</v>
      </c>
      <c r="BS43" s="215">
        <f t="shared" si="34"/>
        <v>75.724281602770063</v>
      </c>
      <c r="BT43" s="215">
        <f t="shared" si="34"/>
        <v>76.276488544629956</v>
      </c>
      <c r="BU43" s="215">
        <f t="shared" si="34"/>
        <v>76.772417442267653</v>
      </c>
      <c r="BV43" s="215">
        <f t="shared" si="34"/>
        <v>77.31486758801158</v>
      </c>
      <c r="BW43" s="215">
        <f t="shared" si="34"/>
        <v>77.835021499467501</v>
      </c>
      <c r="BX43" s="215">
        <f t="shared" si="34"/>
        <v>0</v>
      </c>
      <c r="BY43" s="215">
        <f t="shared" si="34"/>
        <v>0</v>
      </c>
      <c r="BZ43" s="215">
        <f t="shared" si="34"/>
        <v>0</v>
      </c>
      <c r="CA43" s="215">
        <f t="shared" si="34"/>
        <v>0</v>
      </c>
      <c r="CB43" s="215">
        <f t="shared" si="34"/>
        <v>0</v>
      </c>
      <c r="CC43" s="215">
        <f t="shared" si="34"/>
        <v>0</v>
      </c>
      <c r="CD43" s="215">
        <f t="shared" si="34"/>
        <v>0</v>
      </c>
      <c r="CE43" s="215">
        <f t="shared" si="34"/>
        <v>0</v>
      </c>
      <c r="CF43" s="215">
        <f t="shared" si="34"/>
        <v>0</v>
      </c>
      <c r="CG43" s="215">
        <f t="shared" si="34"/>
        <v>0</v>
      </c>
      <c r="CH43" s="215">
        <f t="shared" si="34"/>
        <v>0</v>
      </c>
      <c r="CI43" s="215">
        <f t="shared" si="34"/>
        <v>0</v>
      </c>
      <c r="CJ43" s="215">
        <f t="shared" si="34"/>
        <v>0</v>
      </c>
      <c r="CK43" s="215">
        <f t="shared" si="34"/>
        <v>0</v>
      </c>
      <c r="CL43" s="215">
        <f t="shared" si="34"/>
        <v>0</v>
      </c>
      <c r="CM43" s="215">
        <f t="shared" si="34"/>
        <v>0</v>
      </c>
      <c r="CN43" s="215">
        <f t="shared" si="34"/>
        <v>0</v>
      </c>
      <c r="CO43" s="215">
        <f t="shared" ref="CO43:DY43" si="35">CO41-CO42</f>
        <v>0</v>
      </c>
      <c r="CP43" s="215">
        <f t="shared" si="35"/>
        <v>0</v>
      </c>
      <c r="CQ43" s="215">
        <f t="shared" si="35"/>
        <v>0</v>
      </c>
      <c r="CR43" s="215">
        <f t="shared" si="35"/>
        <v>0</v>
      </c>
      <c r="CS43" s="215">
        <f t="shared" si="35"/>
        <v>0</v>
      </c>
      <c r="CT43" s="215">
        <f t="shared" si="35"/>
        <v>0</v>
      </c>
      <c r="CU43" s="215">
        <f t="shared" si="35"/>
        <v>0</v>
      </c>
      <c r="CV43" s="215">
        <f t="shared" si="35"/>
        <v>0</v>
      </c>
      <c r="CW43" s="215">
        <f t="shared" si="35"/>
        <v>0</v>
      </c>
      <c r="CX43" s="215">
        <f t="shared" si="35"/>
        <v>0</v>
      </c>
      <c r="CY43" s="215">
        <f t="shared" si="35"/>
        <v>0</v>
      </c>
      <c r="CZ43" s="215">
        <f t="shared" si="35"/>
        <v>0</v>
      </c>
      <c r="DA43" s="215">
        <f t="shared" si="35"/>
        <v>0</v>
      </c>
      <c r="DB43" s="215">
        <f t="shared" si="35"/>
        <v>0</v>
      </c>
      <c r="DC43" s="215">
        <f t="shared" si="35"/>
        <v>0</v>
      </c>
      <c r="DD43" s="215">
        <f t="shared" si="35"/>
        <v>0</v>
      </c>
      <c r="DE43" s="215">
        <f t="shared" si="35"/>
        <v>0</v>
      </c>
      <c r="DF43" s="215">
        <f t="shared" si="35"/>
        <v>0</v>
      </c>
      <c r="DG43" s="215">
        <f t="shared" si="35"/>
        <v>0</v>
      </c>
      <c r="DH43" s="215">
        <f t="shared" si="35"/>
        <v>0</v>
      </c>
      <c r="DI43" s="215">
        <f t="shared" si="35"/>
        <v>0</v>
      </c>
      <c r="DJ43" s="215">
        <f t="shared" si="35"/>
        <v>0</v>
      </c>
      <c r="DK43" s="215">
        <f t="shared" si="35"/>
        <v>0</v>
      </c>
      <c r="DL43" s="215">
        <f t="shared" si="35"/>
        <v>0</v>
      </c>
      <c r="DM43" s="215">
        <f t="shared" si="35"/>
        <v>0</v>
      </c>
      <c r="DN43" s="215">
        <f t="shared" si="35"/>
        <v>0</v>
      </c>
      <c r="DO43" s="215">
        <f t="shared" si="35"/>
        <v>0</v>
      </c>
      <c r="DP43" s="215">
        <f t="shared" si="35"/>
        <v>0</v>
      </c>
      <c r="DQ43" s="215">
        <f t="shared" si="35"/>
        <v>0</v>
      </c>
      <c r="DR43" s="215">
        <f t="shared" si="35"/>
        <v>0</v>
      </c>
      <c r="DS43" s="215">
        <f t="shared" si="35"/>
        <v>0</v>
      </c>
      <c r="DT43" s="215">
        <f t="shared" si="35"/>
        <v>0</v>
      </c>
      <c r="DU43" s="215">
        <f t="shared" si="35"/>
        <v>0</v>
      </c>
      <c r="DV43" s="215">
        <f t="shared" si="35"/>
        <v>0</v>
      </c>
      <c r="DW43" s="215">
        <f t="shared" si="35"/>
        <v>0</v>
      </c>
      <c r="DX43" s="215">
        <f t="shared" si="35"/>
        <v>0</v>
      </c>
      <c r="DY43" s="215">
        <f t="shared" si="35"/>
        <v>0</v>
      </c>
    </row>
    <row r="44" spans="3:129" ht="15.75" customHeight="1"/>
    <row r="45" spans="3:129" ht="15.75" customHeight="1"/>
    <row r="46" spans="3:129" ht="15.75" customHeight="1"/>
    <row r="47" spans="3:129" ht="15.75" customHeight="1"/>
    <row r="48" spans="3:12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conditionalFormatting sqref="J6">
    <cfRule type="cellIs" dxfId="94" priority="23" stopIfTrue="1" operator="equal">
      <formula>1</formula>
    </cfRule>
  </conditionalFormatting>
  <conditionalFormatting sqref="J7">
    <cfRule type="cellIs" dxfId="93" priority="22" stopIfTrue="1" operator="equal">
      <formula>1</formula>
    </cfRule>
  </conditionalFormatting>
  <conditionalFormatting sqref="K6:L6">
    <cfRule type="cellIs" dxfId="92" priority="21" stopIfTrue="1" operator="equal">
      <formula>1</formula>
    </cfRule>
  </conditionalFormatting>
  <conditionalFormatting sqref="K7:L7">
    <cfRule type="cellIs" dxfId="91" priority="20" stopIfTrue="1" operator="equal">
      <formula>1</formula>
    </cfRule>
  </conditionalFormatting>
  <conditionalFormatting sqref="CH4:DY4">
    <cfRule type="expression" dxfId="90" priority="10" stopIfTrue="1">
      <formula>CH$6=1</formula>
    </cfRule>
    <cfRule type="expression" dxfId="89" priority="11" stopIfTrue="1">
      <formula>CH$7=1</formula>
    </cfRule>
  </conditionalFormatting>
  <conditionalFormatting sqref="J4:L4">
    <cfRule type="expression" dxfId="88" priority="18" stopIfTrue="1">
      <formula>J$6=1</formula>
    </cfRule>
    <cfRule type="expression" dxfId="87" priority="19" stopIfTrue="1">
      <formula>J$7=1</formula>
    </cfRule>
  </conditionalFormatting>
  <conditionalFormatting sqref="M6:CG6">
    <cfRule type="cellIs" dxfId="86" priority="17" stopIfTrue="1" operator="equal">
      <formula>1</formula>
    </cfRule>
  </conditionalFormatting>
  <conditionalFormatting sqref="M7:CG7">
    <cfRule type="cellIs" dxfId="85" priority="16" stopIfTrue="1" operator="equal">
      <formula>1</formula>
    </cfRule>
  </conditionalFormatting>
  <conditionalFormatting sqref="M4:CG4 N5:O5">
    <cfRule type="expression" dxfId="84" priority="14" stopIfTrue="1">
      <formula>M$6=1</formula>
    </cfRule>
    <cfRule type="expression" dxfId="83" priority="15" stopIfTrue="1">
      <formula>M$7=1</formula>
    </cfRule>
  </conditionalFormatting>
  <conditionalFormatting sqref="CH6:DY6">
    <cfRule type="cellIs" dxfId="82" priority="13" stopIfTrue="1" operator="equal">
      <formula>1</formula>
    </cfRule>
  </conditionalFormatting>
  <conditionalFormatting sqref="CH7:DY7">
    <cfRule type="cellIs" dxfId="81" priority="12" stopIfTrue="1" operator="equal">
      <formula>1</formula>
    </cfRule>
  </conditionalFormatting>
  <conditionalFormatting sqref="J5:M5">
    <cfRule type="expression" dxfId="80" priority="8" stopIfTrue="1">
      <formula>J$6=1</formula>
    </cfRule>
    <cfRule type="expression" dxfId="79" priority="9" stopIfTrue="1">
      <formula>J$7=1</formula>
    </cfRule>
  </conditionalFormatting>
  <conditionalFormatting sqref="P5:DY5">
    <cfRule type="expression" dxfId="78" priority="6" stopIfTrue="1">
      <formula>P$6=1</formula>
    </cfRule>
    <cfRule type="expression" dxfId="77" priority="7" stopIfTrue="1">
      <formula>P$7=1</formula>
    </cfRule>
  </conditionalFormatting>
  <conditionalFormatting sqref="J21:DY21">
    <cfRule type="cellIs" dxfId="76" priority="5" stopIfTrue="1" operator="equal">
      <formula>1</formula>
    </cfRule>
  </conditionalFormatting>
  <conditionalFormatting sqref="J23:DY23">
    <cfRule type="cellIs" dxfId="75" priority="4" stopIfTrue="1" operator="equal">
      <formula>1</formula>
    </cfRule>
  </conditionalFormatting>
  <conditionalFormatting sqref="J24:DY24">
    <cfRule type="cellIs" dxfId="74" priority="3" stopIfTrue="1" operator="equal">
      <formula>1</formula>
    </cfRule>
  </conditionalFormatting>
  <conditionalFormatting sqref="K23:DY23">
    <cfRule type="cellIs" dxfId="73" priority="2" stopIfTrue="1" operator="equal">
      <formula>1</formula>
    </cfRule>
  </conditionalFormatting>
  <conditionalFormatting sqref="I32">
    <cfRule type="cellIs" dxfId="72" priority="1" operator="notEqual">
      <formula>0</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FA76"/>
  <sheetViews>
    <sheetView showGridLines="0" zoomScale="115" zoomScaleNormal="115" workbookViewId="0">
      <pane xSplit="9" ySplit="7" topLeftCell="J8" activePane="bottomRight" state="frozenSplit"/>
      <selection pane="topRight" activeCell="J1" sqref="J1"/>
      <selection pane="bottomLeft" activeCell="A8" sqref="A8"/>
      <selection pane="bottomRight" activeCell="J8" sqref="J8"/>
    </sheetView>
  </sheetViews>
  <sheetFormatPr baseColWidth="10" defaultColWidth="0" defaultRowHeight="12.75" outlineLevelRow="2"/>
  <cols>
    <col min="1" max="2" width="4.140625" style="146" customWidth="1"/>
    <col min="3" max="3" width="49.42578125" style="146" customWidth="1"/>
    <col min="4" max="4" width="13" style="146" customWidth="1"/>
    <col min="5" max="5" width="15" style="146" customWidth="1"/>
    <col min="6" max="6" width="11.140625" style="146" customWidth="1"/>
    <col min="7" max="8" width="5.85546875" style="146" customWidth="1"/>
    <col min="9" max="129" width="11.42578125" style="146" customWidth="1"/>
    <col min="130" max="157" width="0" style="146" hidden="1" customWidth="1"/>
    <col min="158" max="16384" width="11.42578125" style="146" hidden="1"/>
  </cols>
  <sheetData>
    <row r="1" spans="1:129" ht="20.25">
      <c r="A1" s="43" t="s">
        <v>284</v>
      </c>
      <c r="B1" s="43"/>
      <c r="C1" s="43"/>
      <c r="D1" s="43"/>
      <c r="E1" s="43"/>
      <c r="F1" s="43"/>
      <c r="G1" s="43"/>
      <c r="H1" s="43"/>
      <c r="I1" s="43"/>
      <c r="J1" s="115"/>
    </row>
    <row r="2" spans="1:129" ht="15">
      <c r="A2" s="42"/>
      <c r="B2" s="42"/>
      <c r="C2" s="3" t="str">
        <f>Timing!C2</f>
        <v>Modell: Projektfinanzierung</v>
      </c>
      <c r="D2" s="36"/>
      <c r="E2" s="36"/>
      <c r="F2" s="36"/>
      <c r="G2" s="36"/>
      <c r="H2" s="36"/>
      <c r="I2" s="36"/>
      <c r="J2" s="36"/>
    </row>
    <row r="3" spans="1:129" ht="20.25">
      <c r="A3" s="38"/>
      <c r="B3" s="42"/>
      <c r="C3" s="3"/>
      <c r="D3" s="36"/>
      <c r="E3" s="36"/>
      <c r="F3" s="42"/>
      <c r="G3" s="116"/>
      <c r="H3" s="116"/>
      <c r="I3" s="117"/>
      <c r="J3" s="115"/>
      <c r="L3" s="115"/>
      <c r="N3" s="115"/>
      <c r="P3" s="115"/>
      <c r="R3" s="115"/>
      <c r="T3" s="115"/>
      <c r="V3" s="115"/>
      <c r="X3" s="115"/>
      <c r="Z3" s="115"/>
      <c r="AB3" s="115"/>
      <c r="AD3" s="115"/>
      <c r="AF3" s="115"/>
      <c r="AH3" s="115"/>
      <c r="AJ3" s="115"/>
      <c r="AL3" s="115"/>
      <c r="AN3" s="115"/>
      <c r="AP3" s="115"/>
      <c r="AR3" s="115"/>
      <c r="AT3" s="115"/>
      <c r="AV3" s="115"/>
      <c r="AX3" s="115"/>
      <c r="AZ3" s="115"/>
      <c r="BB3" s="115"/>
      <c r="BD3" s="115"/>
      <c r="BF3" s="115"/>
      <c r="BH3" s="115"/>
      <c r="BJ3" s="115"/>
      <c r="BL3" s="115"/>
      <c r="BN3" s="115"/>
      <c r="BP3" s="115"/>
      <c r="BR3" s="115"/>
      <c r="BT3" s="115"/>
      <c r="BV3" s="115"/>
      <c r="BX3" s="115"/>
      <c r="BZ3" s="115"/>
      <c r="CB3" s="115"/>
      <c r="CD3" s="115"/>
      <c r="CF3" s="115"/>
      <c r="CH3" s="115"/>
      <c r="CJ3" s="115"/>
      <c r="CL3" s="115"/>
      <c r="CN3" s="115"/>
      <c r="CP3" s="115"/>
      <c r="CR3" s="115"/>
      <c r="CT3" s="115"/>
      <c r="CV3" s="115"/>
      <c r="CX3" s="115"/>
      <c r="CZ3" s="115"/>
      <c r="DB3" s="115"/>
      <c r="DD3" s="115"/>
      <c r="DF3" s="115"/>
      <c r="DH3" s="115"/>
      <c r="DJ3" s="115"/>
      <c r="DL3" s="115"/>
      <c r="DN3" s="115"/>
      <c r="DP3" s="115"/>
      <c r="DR3" s="115"/>
      <c r="DT3" s="115"/>
      <c r="DV3" s="115"/>
      <c r="DX3" s="115"/>
    </row>
    <row r="4" spans="1:129" ht="15" customHeight="1">
      <c r="A4" s="38"/>
      <c r="B4" s="118"/>
      <c r="C4" s="119" t="str">
        <f>Timing!C4</f>
        <v>Start der Periode</v>
      </c>
      <c r="D4" s="120"/>
      <c r="E4" s="120"/>
      <c r="F4" s="120"/>
      <c r="G4" s="121"/>
      <c r="H4" s="117"/>
      <c r="I4" s="117"/>
      <c r="J4" s="127">
        <f>Timing!J4</f>
        <v>41821</v>
      </c>
      <c r="K4" s="127">
        <f>Timing!K4</f>
        <v>41852</v>
      </c>
      <c r="L4" s="127">
        <f>Timing!L4</f>
        <v>41883</v>
      </c>
      <c r="M4" s="127">
        <f>Timing!M4</f>
        <v>41913</v>
      </c>
      <c r="N4" s="127">
        <f>Timing!N4</f>
        <v>41944</v>
      </c>
      <c r="O4" s="127">
        <f>Timing!O4</f>
        <v>41974</v>
      </c>
      <c r="P4" s="127">
        <f>Timing!P4</f>
        <v>42005</v>
      </c>
      <c r="Q4" s="127">
        <f>Timing!Q4</f>
        <v>42036</v>
      </c>
      <c r="R4" s="127">
        <f>Timing!R4</f>
        <v>42064</v>
      </c>
      <c r="S4" s="127">
        <f>Timing!S4</f>
        <v>42095</v>
      </c>
      <c r="T4" s="127">
        <f>Timing!T4</f>
        <v>42125</v>
      </c>
      <c r="U4" s="127">
        <f>Timing!U4</f>
        <v>42156</v>
      </c>
      <c r="V4" s="127">
        <f>Timing!V4</f>
        <v>42186</v>
      </c>
      <c r="W4" s="127">
        <f>Timing!W4</f>
        <v>42217</v>
      </c>
      <c r="X4" s="127">
        <f>Timing!X4</f>
        <v>42248</v>
      </c>
      <c r="Y4" s="127">
        <f>Timing!Y4</f>
        <v>42278</v>
      </c>
      <c r="Z4" s="127">
        <f>Timing!Z4</f>
        <v>42309</v>
      </c>
      <c r="AA4" s="127">
        <f>Timing!AA4</f>
        <v>42339</v>
      </c>
      <c r="AB4" s="127">
        <f>Timing!AB4</f>
        <v>42370</v>
      </c>
      <c r="AC4" s="127">
        <f>Timing!AC4</f>
        <v>42401</v>
      </c>
      <c r="AD4" s="127">
        <f>Timing!AD4</f>
        <v>42430</v>
      </c>
      <c r="AE4" s="127">
        <f>Timing!AE4</f>
        <v>42461</v>
      </c>
      <c r="AF4" s="127">
        <f>Timing!AF4</f>
        <v>42491</v>
      </c>
      <c r="AG4" s="127">
        <f>Timing!AG4</f>
        <v>42522</v>
      </c>
      <c r="AH4" s="127">
        <f>Timing!AH4</f>
        <v>42552</v>
      </c>
      <c r="AI4" s="127">
        <f>Timing!AI4</f>
        <v>42583</v>
      </c>
      <c r="AJ4" s="127">
        <f>Timing!AJ4</f>
        <v>42614</v>
      </c>
      <c r="AK4" s="127">
        <f>Timing!AK4</f>
        <v>42644</v>
      </c>
      <c r="AL4" s="127">
        <f>Timing!AL4</f>
        <v>42675</v>
      </c>
      <c r="AM4" s="127">
        <f>Timing!AM4</f>
        <v>42705</v>
      </c>
      <c r="AN4" s="127">
        <f>Timing!AN4</f>
        <v>42736</v>
      </c>
      <c r="AO4" s="127">
        <f>Timing!AO4</f>
        <v>42767</v>
      </c>
      <c r="AP4" s="127">
        <f>Timing!AP4</f>
        <v>42795</v>
      </c>
      <c r="AQ4" s="127">
        <f>Timing!AQ4</f>
        <v>42826</v>
      </c>
      <c r="AR4" s="127">
        <f>Timing!AR4</f>
        <v>42856</v>
      </c>
      <c r="AS4" s="127">
        <f>Timing!AS4</f>
        <v>42887</v>
      </c>
      <c r="AT4" s="127">
        <f>Timing!AT4</f>
        <v>42917</v>
      </c>
      <c r="AU4" s="127">
        <f>Timing!AU4</f>
        <v>42948</v>
      </c>
      <c r="AV4" s="127">
        <f>Timing!AV4</f>
        <v>42979</v>
      </c>
      <c r="AW4" s="127">
        <f>Timing!AW4</f>
        <v>43009</v>
      </c>
      <c r="AX4" s="127">
        <f>Timing!AX4</f>
        <v>43040</v>
      </c>
      <c r="AY4" s="127">
        <f>Timing!AY4</f>
        <v>43070</v>
      </c>
      <c r="AZ4" s="127">
        <f>Timing!AZ4</f>
        <v>43101</v>
      </c>
      <c r="BA4" s="127">
        <f>Timing!BA4</f>
        <v>43132</v>
      </c>
      <c r="BB4" s="127">
        <f>Timing!BB4</f>
        <v>43160</v>
      </c>
      <c r="BC4" s="127">
        <f>Timing!BC4</f>
        <v>43191</v>
      </c>
      <c r="BD4" s="127">
        <f>Timing!BD4</f>
        <v>43221</v>
      </c>
      <c r="BE4" s="127">
        <f>Timing!BE4</f>
        <v>43252</v>
      </c>
      <c r="BF4" s="127">
        <f>Timing!BF4</f>
        <v>43282</v>
      </c>
      <c r="BG4" s="127">
        <f>Timing!BG4</f>
        <v>43313</v>
      </c>
      <c r="BH4" s="127">
        <f>Timing!BH4</f>
        <v>43344</v>
      </c>
      <c r="BI4" s="127">
        <f>Timing!BI4</f>
        <v>43374</v>
      </c>
      <c r="BJ4" s="127">
        <f>Timing!BJ4</f>
        <v>43405</v>
      </c>
      <c r="BK4" s="127">
        <f>Timing!BK4</f>
        <v>43435</v>
      </c>
      <c r="BL4" s="127">
        <f>Timing!BL4</f>
        <v>43466</v>
      </c>
      <c r="BM4" s="127">
        <f>Timing!BM4</f>
        <v>43497</v>
      </c>
      <c r="BN4" s="127">
        <f>Timing!BN4</f>
        <v>43525</v>
      </c>
      <c r="BO4" s="127">
        <f>Timing!BO4</f>
        <v>43556</v>
      </c>
      <c r="BP4" s="127">
        <f>Timing!BP4</f>
        <v>43586</v>
      </c>
      <c r="BQ4" s="127">
        <f>Timing!BQ4</f>
        <v>43617</v>
      </c>
      <c r="BR4" s="127">
        <f>Timing!BR4</f>
        <v>43647</v>
      </c>
      <c r="BS4" s="127">
        <f>Timing!BS4</f>
        <v>43678</v>
      </c>
      <c r="BT4" s="127">
        <f>Timing!BT4</f>
        <v>43709</v>
      </c>
      <c r="BU4" s="127">
        <f>Timing!BU4</f>
        <v>43739</v>
      </c>
      <c r="BV4" s="127">
        <f>Timing!BV4</f>
        <v>43770</v>
      </c>
      <c r="BW4" s="127">
        <f>Timing!BW4</f>
        <v>43800</v>
      </c>
      <c r="BX4" s="127">
        <f>Timing!BX4</f>
        <v>43831</v>
      </c>
      <c r="BY4" s="127">
        <f>Timing!BY4</f>
        <v>43862</v>
      </c>
      <c r="BZ4" s="127">
        <f>Timing!BZ4</f>
        <v>43891</v>
      </c>
      <c r="CA4" s="127">
        <f>Timing!CA4</f>
        <v>43922</v>
      </c>
      <c r="CB4" s="127">
        <f>Timing!CB4</f>
        <v>43952</v>
      </c>
      <c r="CC4" s="127">
        <f>Timing!CC4</f>
        <v>43983</v>
      </c>
      <c r="CD4" s="127">
        <f>Timing!CD4</f>
        <v>44013</v>
      </c>
      <c r="CE4" s="127">
        <f>Timing!CE4</f>
        <v>44044</v>
      </c>
      <c r="CF4" s="127">
        <f>Timing!CF4</f>
        <v>44075</v>
      </c>
      <c r="CG4" s="127">
        <f>Timing!CG4</f>
        <v>44105</v>
      </c>
      <c r="CH4" s="127">
        <f>Timing!CH4</f>
        <v>44136</v>
      </c>
      <c r="CI4" s="127">
        <f>Timing!CI4</f>
        <v>44166</v>
      </c>
      <c r="CJ4" s="127">
        <f>Timing!CJ4</f>
        <v>44197</v>
      </c>
      <c r="CK4" s="127">
        <f>Timing!CK4</f>
        <v>44228</v>
      </c>
      <c r="CL4" s="127">
        <f>Timing!CL4</f>
        <v>44256</v>
      </c>
      <c r="CM4" s="127">
        <f>Timing!CM4</f>
        <v>44287</v>
      </c>
      <c r="CN4" s="127">
        <f>Timing!CN4</f>
        <v>44317</v>
      </c>
      <c r="CO4" s="127">
        <f>Timing!CO4</f>
        <v>44348</v>
      </c>
      <c r="CP4" s="127">
        <f>Timing!CP4</f>
        <v>44378</v>
      </c>
      <c r="CQ4" s="127">
        <f>Timing!CQ4</f>
        <v>44409</v>
      </c>
      <c r="CR4" s="127">
        <f>Timing!CR4</f>
        <v>44440</v>
      </c>
      <c r="CS4" s="127">
        <f>Timing!CS4</f>
        <v>44470</v>
      </c>
      <c r="CT4" s="127">
        <f>Timing!CT4</f>
        <v>44501</v>
      </c>
      <c r="CU4" s="127">
        <f>Timing!CU4</f>
        <v>44531</v>
      </c>
      <c r="CV4" s="127">
        <f>Timing!CV4</f>
        <v>44562</v>
      </c>
      <c r="CW4" s="127">
        <f>Timing!CW4</f>
        <v>44593</v>
      </c>
      <c r="CX4" s="127">
        <f>Timing!CX4</f>
        <v>44621</v>
      </c>
      <c r="CY4" s="127">
        <f>Timing!CY4</f>
        <v>44652</v>
      </c>
      <c r="CZ4" s="127">
        <f>Timing!CZ4</f>
        <v>44682</v>
      </c>
      <c r="DA4" s="127">
        <f>Timing!DA4</f>
        <v>44713</v>
      </c>
      <c r="DB4" s="127">
        <f>Timing!DB4</f>
        <v>44743</v>
      </c>
      <c r="DC4" s="127">
        <f>Timing!DC4</f>
        <v>44774</v>
      </c>
      <c r="DD4" s="127">
        <f>Timing!DD4</f>
        <v>44805</v>
      </c>
      <c r="DE4" s="127">
        <f>Timing!DE4</f>
        <v>44835</v>
      </c>
      <c r="DF4" s="127">
        <f>Timing!DF4</f>
        <v>44866</v>
      </c>
      <c r="DG4" s="127">
        <f>Timing!DG4</f>
        <v>44896</v>
      </c>
      <c r="DH4" s="127">
        <f>Timing!DH4</f>
        <v>44927</v>
      </c>
      <c r="DI4" s="127">
        <f>Timing!DI4</f>
        <v>44958</v>
      </c>
      <c r="DJ4" s="127">
        <f>Timing!DJ4</f>
        <v>44986</v>
      </c>
      <c r="DK4" s="127">
        <f>Timing!DK4</f>
        <v>45017</v>
      </c>
      <c r="DL4" s="127">
        <f>Timing!DL4</f>
        <v>45047</v>
      </c>
      <c r="DM4" s="127">
        <f>Timing!DM4</f>
        <v>45078</v>
      </c>
      <c r="DN4" s="127">
        <f>Timing!DN4</f>
        <v>45108</v>
      </c>
      <c r="DO4" s="127">
        <f>Timing!DO4</f>
        <v>45139</v>
      </c>
      <c r="DP4" s="127">
        <f>Timing!DP4</f>
        <v>45170</v>
      </c>
      <c r="DQ4" s="127">
        <f>Timing!DQ4</f>
        <v>45200</v>
      </c>
      <c r="DR4" s="127">
        <f>Timing!DR4</f>
        <v>45231</v>
      </c>
      <c r="DS4" s="127">
        <f>Timing!DS4</f>
        <v>45261</v>
      </c>
      <c r="DT4" s="127">
        <f>Timing!DT4</f>
        <v>45292</v>
      </c>
      <c r="DU4" s="127">
        <f>Timing!DU4</f>
        <v>45323</v>
      </c>
      <c r="DV4" s="127">
        <f>Timing!DV4</f>
        <v>45352</v>
      </c>
      <c r="DW4" s="127">
        <f>Timing!DW4</f>
        <v>45383</v>
      </c>
      <c r="DX4" s="127">
        <f>Timing!DX4</f>
        <v>45413</v>
      </c>
      <c r="DY4" s="127">
        <f>Timing!DY4</f>
        <v>45444</v>
      </c>
    </row>
    <row r="5" spans="1:129" ht="15" customHeight="1">
      <c r="A5" s="38"/>
      <c r="B5" s="38"/>
      <c r="C5" s="119" t="str">
        <f>Timing!C5</f>
        <v>Ende der Periode</v>
      </c>
      <c r="D5" s="109" t="str">
        <f>Timing!D5</f>
        <v>Start</v>
      </c>
      <c r="E5" s="11" t="str">
        <f>Timing!E5</f>
        <v>Ende</v>
      </c>
      <c r="F5" s="120"/>
      <c r="G5" s="121"/>
      <c r="H5" s="117"/>
      <c r="I5" s="126">
        <f>Timing!I5</f>
        <v>41820</v>
      </c>
      <c r="J5" s="122">
        <f>Timing!J5</f>
        <v>41851</v>
      </c>
      <c r="K5" s="122">
        <f>Timing!K5</f>
        <v>41882</v>
      </c>
      <c r="L5" s="122">
        <f>Timing!L5</f>
        <v>41912</v>
      </c>
      <c r="M5" s="122">
        <f>Timing!M5</f>
        <v>41943</v>
      </c>
      <c r="N5" s="122">
        <f>Timing!N5</f>
        <v>41973</v>
      </c>
      <c r="O5" s="122">
        <f>Timing!O5</f>
        <v>42004</v>
      </c>
      <c r="P5" s="122">
        <f>Timing!P5</f>
        <v>42035</v>
      </c>
      <c r="Q5" s="122">
        <f>Timing!Q5</f>
        <v>42063</v>
      </c>
      <c r="R5" s="122">
        <f>Timing!R5</f>
        <v>42094</v>
      </c>
      <c r="S5" s="122">
        <f>Timing!S5</f>
        <v>42124</v>
      </c>
      <c r="T5" s="122">
        <f>Timing!T5</f>
        <v>42155</v>
      </c>
      <c r="U5" s="122">
        <f>Timing!U5</f>
        <v>42185</v>
      </c>
      <c r="V5" s="122">
        <f>Timing!V5</f>
        <v>42216</v>
      </c>
      <c r="W5" s="122">
        <f>Timing!W5</f>
        <v>42247</v>
      </c>
      <c r="X5" s="122">
        <f>Timing!X5</f>
        <v>42277</v>
      </c>
      <c r="Y5" s="122">
        <f>Timing!Y5</f>
        <v>42308</v>
      </c>
      <c r="Z5" s="122">
        <f>Timing!Z5</f>
        <v>42338</v>
      </c>
      <c r="AA5" s="122">
        <f>Timing!AA5</f>
        <v>42369</v>
      </c>
      <c r="AB5" s="122">
        <f>Timing!AB5</f>
        <v>42400</v>
      </c>
      <c r="AC5" s="122">
        <f>Timing!AC5</f>
        <v>42429</v>
      </c>
      <c r="AD5" s="122">
        <f>Timing!AD5</f>
        <v>42460</v>
      </c>
      <c r="AE5" s="122">
        <f>Timing!AE5</f>
        <v>42490</v>
      </c>
      <c r="AF5" s="122">
        <f>Timing!AF5</f>
        <v>42521</v>
      </c>
      <c r="AG5" s="122">
        <f>Timing!AG5</f>
        <v>42551</v>
      </c>
      <c r="AH5" s="122">
        <f>Timing!AH5</f>
        <v>42582</v>
      </c>
      <c r="AI5" s="122">
        <f>Timing!AI5</f>
        <v>42613</v>
      </c>
      <c r="AJ5" s="122">
        <f>Timing!AJ5</f>
        <v>42643</v>
      </c>
      <c r="AK5" s="122">
        <f>Timing!AK5</f>
        <v>42674</v>
      </c>
      <c r="AL5" s="122">
        <f>Timing!AL5</f>
        <v>42704</v>
      </c>
      <c r="AM5" s="122">
        <f>Timing!AM5</f>
        <v>42735</v>
      </c>
      <c r="AN5" s="122">
        <f>Timing!AN5</f>
        <v>42766</v>
      </c>
      <c r="AO5" s="122">
        <f>Timing!AO5</f>
        <v>42794</v>
      </c>
      <c r="AP5" s="122">
        <f>Timing!AP5</f>
        <v>42825</v>
      </c>
      <c r="AQ5" s="122">
        <f>Timing!AQ5</f>
        <v>42855</v>
      </c>
      <c r="AR5" s="122">
        <f>Timing!AR5</f>
        <v>42886</v>
      </c>
      <c r="AS5" s="122">
        <f>Timing!AS5</f>
        <v>42916</v>
      </c>
      <c r="AT5" s="122">
        <f>Timing!AT5</f>
        <v>42947</v>
      </c>
      <c r="AU5" s="122">
        <f>Timing!AU5</f>
        <v>42978</v>
      </c>
      <c r="AV5" s="122">
        <f>Timing!AV5</f>
        <v>43008</v>
      </c>
      <c r="AW5" s="122">
        <f>Timing!AW5</f>
        <v>43039</v>
      </c>
      <c r="AX5" s="122">
        <f>Timing!AX5</f>
        <v>43069</v>
      </c>
      <c r="AY5" s="122">
        <f>Timing!AY5</f>
        <v>43100</v>
      </c>
      <c r="AZ5" s="122">
        <f>Timing!AZ5</f>
        <v>43131</v>
      </c>
      <c r="BA5" s="122">
        <f>Timing!BA5</f>
        <v>43159</v>
      </c>
      <c r="BB5" s="122">
        <f>Timing!BB5</f>
        <v>43190</v>
      </c>
      <c r="BC5" s="122">
        <f>Timing!BC5</f>
        <v>43220</v>
      </c>
      <c r="BD5" s="122">
        <f>Timing!BD5</f>
        <v>43251</v>
      </c>
      <c r="BE5" s="122">
        <f>Timing!BE5</f>
        <v>43281</v>
      </c>
      <c r="BF5" s="122">
        <f>Timing!BF5</f>
        <v>43312</v>
      </c>
      <c r="BG5" s="122">
        <f>Timing!BG5</f>
        <v>43343</v>
      </c>
      <c r="BH5" s="122">
        <f>Timing!BH5</f>
        <v>43373</v>
      </c>
      <c r="BI5" s="122">
        <f>Timing!BI5</f>
        <v>43404</v>
      </c>
      <c r="BJ5" s="122">
        <f>Timing!BJ5</f>
        <v>43434</v>
      </c>
      <c r="BK5" s="122">
        <f>Timing!BK5</f>
        <v>43465</v>
      </c>
      <c r="BL5" s="122">
        <f>Timing!BL5</f>
        <v>43496</v>
      </c>
      <c r="BM5" s="122">
        <f>Timing!BM5</f>
        <v>43524</v>
      </c>
      <c r="BN5" s="122">
        <f>Timing!BN5</f>
        <v>43555</v>
      </c>
      <c r="BO5" s="122">
        <f>Timing!BO5</f>
        <v>43585</v>
      </c>
      <c r="BP5" s="122">
        <f>Timing!BP5</f>
        <v>43616</v>
      </c>
      <c r="BQ5" s="122">
        <f>Timing!BQ5</f>
        <v>43646</v>
      </c>
      <c r="BR5" s="122">
        <f>Timing!BR5</f>
        <v>43677</v>
      </c>
      <c r="BS5" s="122">
        <f>Timing!BS5</f>
        <v>43708</v>
      </c>
      <c r="BT5" s="122">
        <f>Timing!BT5</f>
        <v>43738</v>
      </c>
      <c r="BU5" s="122">
        <f>Timing!BU5</f>
        <v>43769</v>
      </c>
      <c r="BV5" s="122">
        <f>Timing!BV5</f>
        <v>43799</v>
      </c>
      <c r="BW5" s="122">
        <f>Timing!BW5</f>
        <v>43830</v>
      </c>
      <c r="BX5" s="122">
        <f>Timing!BX5</f>
        <v>43861</v>
      </c>
      <c r="BY5" s="122">
        <f>Timing!BY5</f>
        <v>43890</v>
      </c>
      <c r="BZ5" s="122">
        <f>Timing!BZ5</f>
        <v>43921</v>
      </c>
      <c r="CA5" s="122">
        <f>Timing!CA5</f>
        <v>43951</v>
      </c>
      <c r="CB5" s="122">
        <f>Timing!CB5</f>
        <v>43982</v>
      </c>
      <c r="CC5" s="122">
        <f>Timing!CC5</f>
        <v>44012</v>
      </c>
      <c r="CD5" s="122">
        <f>Timing!CD5</f>
        <v>44043</v>
      </c>
      <c r="CE5" s="122">
        <f>Timing!CE5</f>
        <v>44074</v>
      </c>
      <c r="CF5" s="122">
        <f>Timing!CF5</f>
        <v>44104</v>
      </c>
      <c r="CG5" s="122">
        <f>Timing!CG5</f>
        <v>44135</v>
      </c>
      <c r="CH5" s="122">
        <f>Timing!CH5</f>
        <v>44165</v>
      </c>
      <c r="CI5" s="122">
        <f>Timing!CI5</f>
        <v>44196</v>
      </c>
      <c r="CJ5" s="122">
        <f>Timing!CJ5</f>
        <v>44227</v>
      </c>
      <c r="CK5" s="122">
        <f>Timing!CK5</f>
        <v>44255</v>
      </c>
      <c r="CL5" s="122">
        <f>Timing!CL5</f>
        <v>44286</v>
      </c>
      <c r="CM5" s="122">
        <f>Timing!CM5</f>
        <v>44316</v>
      </c>
      <c r="CN5" s="122">
        <f>Timing!CN5</f>
        <v>44347</v>
      </c>
      <c r="CO5" s="122">
        <f>Timing!CO5</f>
        <v>44377</v>
      </c>
      <c r="CP5" s="122">
        <f>Timing!CP5</f>
        <v>44408</v>
      </c>
      <c r="CQ5" s="122">
        <f>Timing!CQ5</f>
        <v>44439</v>
      </c>
      <c r="CR5" s="122">
        <f>Timing!CR5</f>
        <v>44469</v>
      </c>
      <c r="CS5" s="122">
        <f>Timing!CS5</f>
        <v>44500</v>
      </c>
      <c r="CT5" s="122">
        <f>Timing!CT5</f>
        <v>44530</v>
      </c>
      <c r="CU5" s="122">
        <f>Timing!CU5</f>
        <v>44561</v>
      </c>
      <c r="CV5" s="122">
        <f>Timing!CV5</f>
        <v>44592</v>
      </c>
      <c r="CW5" s="122">
        <f>Timing!CW5</f>
        <v>44620</v>
      </c>
      <c r="CX5" s="122">
        <f>Timing!CX5</f>
        <v>44651</v>
      </c>
      <c r="CY5" s="122">
        <f>Timing!CY5</f>
        <v>44681</v>
      </c>
      <c r="CZ5" s="122">
        <f>Timing!CZ5</f>
        <v>44712</v>
      </c>
      <c r="DA5" s="122">
        <f>Timing!DA5</f>
        <v>44742</v>
      </c>
      <c r="DB5" s="122">
        <f>Timing!DB5</f>
        <v>44773</v>
      </c>
      <c r="DC5" s="122">
        <f>Timing!DC5</f>
        <v>44804</v>
      </c>
      <c r="DD5" s="122">
        <f>Timing!DD5</f>
        <v>44834</v>
      </c>
      <c r="DE5" s="122">
        <f>Timing!DE5</f>
        <v>44865</v>
      </c>
      <c r="DF5" s="122">
        <f>Timing!DF5</f>
        <v>44895</v>
      </c>
      <c r="DG5" s="122">
        <f>Timing!DG5</f>
        <v>44926</v>
      </c>
      <c r="DH5" s="122">
        <f>Timing!DH5</f>
        <v>44957</v>
      </c>
      <c r="DI5" s="122">
        <f>Timing!DI5</f>
        <v>44985</v>
      </c>
      <c r="DJ5" s="122">
        <f>Timing!DJ5</f>
        <v>45016</v>
      </c>
      <c r="DK5" s="122">
        <f>Timing!DK5</f>
        <v>45046</v>
      </c>
      <c r="DL5" s="122">
        <f>Timing!DL5</f>
        <v>45077</v>
      </c>
      <c r="DM5" s="122">
        <f>Timing!DM5</f>
        <v>45107</v>
      </c>
      <c r="DN5" s="122">
        <f>Timing!DN5</f>
        <v>45138</v>
      </c>
      <c r="DO5" s="122">
        <f>Timing!DO5</f>
        <v>45169</v>
      </c>
      <c r="DP5" s="122">
        <f>Timing!DP5</f>
        <v>45199</v>
      </c>
      <c r="DQ5" s="122">
        <f>Timing!DQ5</f>
        <v>45230</v>
      </c>
      <c r="DR5" s="122">
        <f>Timing!DR5</f>
        <v>45260</v>
      </c>
      <c r="DS5" s="122">
        <f>Timing!DS5</f>
        <v>45291</v>
      </c>
      <c r="DT5" s="122">
        <f>Timing!DT5</f>
        <v>45322</v>
      </c>
      <c r="DU5" s="122">
        <f>Timing!DU5</f>
        <v>45351</v>
      </c>
      <c r="DV5" s="122">
        <f>Timing!DV5</f>
        <v>45382</v>
      </c>
      <c r="DW5" s="122">
        <f>Timing!DW5</f>
        <v>45412</v>
      </c>
      <c r="DX5" s="122">
        <f>Timing!DX5</f>
        <v>45443</v>
      </c>
      <c r="DY5" s="122">
        <f>Timing!DY5</f>
        <v>45473</v>
      </c>
    </row>
    <row r="6" spans="1:129" ht="15" customHeight="1">
      <c r="A6" s="124"/>
      <c r="B6" s="124"/>
      <c r="C6" s="117" t="str">
        <f>Timing!C6</f>
        <v>Bauphase / Construction</v>
      </c>
      <c r="D6" s="131">
        <f>Timing!D6</f>
        <v>41821</v>
      </c>
      <c r="E6" s="131">
        <f>Timing!E6</f>
        <v>42004</v>
      </c>
      <c r="F6" s="117"/>
      <c r="G6" s="125"/>
      <c r="H6" s="125"/>
      <c r="I6" s="129">
        <f>Timing!I6</f>
        <v>6</v>
      </c>
      <c r="J6" s="29">
        <f>Timing!J6</f>
        <v>1</v>
      </c>
      <c r="K6" s="29">
        <f>Timing!K6</f>
        <v>1</v>
      </c>
      <c r="L6" s="29">
        <f>Timing!L6</f>
        <v>1</v>
      </c>
      <c r="M6" s="29">
        <f>Timing!M6</f>
        <v>1</v>
      </c>
      <c r="N6" s="29">
        <f>Timing!N6</f>
        <v>1</v>
      </c>
      <c r="O6" s="29">
        <f>Timing!O6</f>
        <v>1</v>
      </c>
      <c r="P6" s="29">
        <f>Timing!P6</f>
        <v>0</v>
      </c>
      <c r="Q6" s="29">
        <f>Timing!Q6</f>
        <v>0</v>
      </c>
      <c r="R6" s="29">
        <f>Timing!R6</f>
        <v>0</v>
      </c>
      <c r="S6" s="29">
        <f>Timing!S6</f>
        <v>0</v>
      </c>
      <c r="T6" s="29">
        <f>Timing!T6</f>
        <v>0</v>
      </c>
      <c r="U6" s="29">
        <f>Timing!U6</f>
        <v>0</v>
      </c>
      <c r="V6" s="29">
        <f>Timing!V6</f>
        <v>0</v>
      </c>
      <c r="W6" s="29">
        <f>Timing!W6</f>
        <v>0</v>
      </c>
      <c r="X6" s="29">
        <f>Timing!X6</f>
        <v>0</v>
      </c>
      <c r="Y6" s="29">
        <f>Timing!Y6</f>
        <v>0</v>
      </c>
      <c r="Z6" s="29">
        <f>Timing!Z6</f>
        <v>0</v>
      </c>
      <c r="AA6" s="29">
        <f>Timing!AA6</f>
        <v>0</v>
      </c>
      <c r="AB6" s="29">
        <f>Timing!AB6</f>
        <v>0</v>
      </c>
      <c r="AC6" s="29">
        <f>Timing!AC6</f>
        <v>0</v>
      </c>
      <c r="AD6" s="29">
        <f>Timing!AD6</f>
        <v>0</v>
      </c>
      <c r="AE6" s="29">
        <f>Timing!AE6</f>
        <v>0</v>
      </c>
      <c r="AF6" s="29">
        <f>Timing!AF6</f>
        <v>0</v>
      </c>
      <c r="AG6" s="29">
        <f>Timing!AG6</f>
        <v>0</v>
      </c>
      <c r="AH6" s="29">
        <f>Timing!AH6</f>
        <v>0</v>
      </c>
      <c r="AI6" s="29">
        <f>Timing!AI6</f>
        <v>0</v>
      </c>
      <c r="AJ6" s="29">
        <f>Timing!AJ6</f>
        <v>0</v>
      </c>
      <c r="AK6" s="29">
        <f>Timing!AK6</f>
        <v>0</v>
      </c>
      <c r="AL6" s="29">
        <f>Timing!AL6</f>
        <v>0</v>
      </c>
      <c r="AM6" s="29">
        <f>Timing!AM6</f>
        <v>0</v>
      </c>
      <c r="AN6" s="29">
        <f>Timing!AN6</f>
        <v>0</v>
      </c>
      <c r="AO6" s="29">
        <f>Timing!AO6</f>
        <v>0</v>
      </c>
      <c r="AP6" s="29">
        <f>Timing!AP6</f>
        <v>0</v>
      </c>
      <c r="AQ6" s="29">
        <f>Timing!AQ6</f>
        <v>0</v>
      </c>
      <c r="AR6" s="29">
        <f>Timing!AR6</f>
        <v>0</v>
      </c>
      <c r="AS6" s="29">
        <f>Timing!AS6</f>
        <v>0</v>
      </c>
      <c r="AT6" s="29">
        <f>Timing!AT6</f>
        <v>0</v>
      </c>
      <c r="AU6" s="29">
        <f>Timing!AU6</f>
        <v>0</v>
      </c>
      <c r="AV6" s="29">
        <f>Timing!AV6</f>
        <v>0</v>
      </c>
      <c r="AW6" s="29">
        <f>Timing!AW6</f>
        <v>0</v>
      </c>
      <c r="AX6" s="29">
        <f>Timing!AX6</f>
        <v>0</v>
      </c>
      <c r="AY6" s="29">
        <f>Timing!AY6</f>
        <v>0</v>
      </c>
      <c r="AZ6" s="29">
        <f>Timing!AZ6</f>
        <v>0</v>
      </c>
      <c r="BA6" s="29">
        <f>Timing!BA6</f>
        <v>0</v>
      </c>
      <c r="BB6" s="29">
        <f>Timing!BB6</f>
        <v>0</v>
      </c>
      <c r="BC6" s="29">
        <f>Timing!BC6</f>
        <v>0</v>
      </c>
      <c r="BD6" s="29">
        <f>Timing!BD6</f>
        <v>0</v>
      </c>
      <c r="BE6" s="29">
        <f>Timing!BE6</f>
        <v>0</v>
      </c>
      <c r="BF6" s="29">
        <f>Timing!BF6</f>
        <v>0</v>
      </c>
      <c r="BG6" s="29">
        <f>Timing!BG6</f>
        <v>0</v>
      </c>
      <c r="BH6" s="29">
        <f>Timing!BH6</f>
        <v>0</v>
      </c>
      <c r="BI6" s="29">
        <f>Timing!BI6</f>
        <v>0</v>
      </c>
      <c r="BJ6" s="29">
        <f>Timing!BJ6</f>
        <v>0</v>
      </c>
      <c r="BK6" s="29">
        <f>Timing!BK6</f>
        <v>0</v>
      </c>
      <c r="BL6" s="29">
        <f>Timing!BL6</f>
        <v>0</v>
      </c>
      <c r="BM6" s="29">
        <f>Timing!BM6</f>
        <v>0</v>
      </c>
      <c r="BN6" s="29">
        <f>Timing!BN6</f>
        <v>0</v>
      </c>
      <c r="BO6" s="29">
        <f>Timing!BO6</f>
        <v>0</v>
      </c>
      <c r="BP6" s="29">
        <f>Timing!BP6</f>
        <v>0</v>
      </c>
      <c r="BQ6" s="29">
        <f>Timing!BQ6</f>
        <v>0</v>
      </c>
      <c r="BR6" s="29">
        <f>Timing!BR6</f>
        <v>0</v>
      </c>
      <c r="BS6" s="29">
        <f>Timing!BS6</f>
        <v>0</v>
      </c>
      <c r="BT6" s="29">
        <f>Timing!BT6</f>
        <v>0</v>
      </c>
      <c r="BU6" s="29">
        <f>Timing!BU6</f>
        <v>0</v>
      </c>
      <c r="BV6" s="29">
        <f>Timing!BV6</f>
        <v>0</v>
      </c>
      <c r="BW6" s="29">
        <f>Timing!BW6</f>
        <v>0</v>
      </c>
      <c r="BX6" s="29">
        <f>Timing!BX6</f>
        <v>0</v>
      </c>
      <c r="BY6" s="29">
        <f>Timing!BY6</f>
        <v>0</v>
      </c>
      <c r="BZ6" s="29">
        <f>Timing!BZ6</f>
        <v>0</v>
      </c>
      <c r="CA6" s="29">
        <f>Timing!CA6</f>
        <v>0</v>
      </c>
      <c r="CB6" s="29">
        <f>Timing!CB6</f>
        <v>0</v>
      </c>
      <c r="CC6" s="29">
        <f>Timing!CC6</f>
        <v>0</v>
      </c>
      <c r="CD6" s="29">
        <f>Timing!CD6</f>
        <v>0</v>
      </c>
      <c r="CE6" s="29">
        <f>Timing!CE6</f>
        <v>0</v>
      </c>
      <c r="CF6" s="29">
        <f>Timing!CF6</f>
        <v>0</v>
      </c>
      <c r="CG6" s="29">
        <f>Timing!CG6</f>
        <v>0</v>
      </c>
      <c r="CH6" s="29">
        <f>Timing!CH6</f>
        <v>0</v>
      </c>
      <c r="CI6" s="29">
        <f>Timing!CI6</f>
        <v>0</v>
      </c>
      <c r="CJ6" s="29">
        <f>Timing!CJ6</f>
        <v>0</v>
      </c>
      <c r="CK6" s="29">
        <f>Timing!CK6</f>
        <v>0</v>
      </c>
      <c r="CL6" s="29">
        <f>Timing!CL6</f>
        <v>0</v>
      </c>
      <c r="CM6" s="29">
        <f>Timing!CM6</f>
        <v>0</v>
      </c>
      <c r="CN6" s="29">
        <f>Timing!CN6</f>
        <v>0</v>
      </c>
      <c r="CO6" s="29">
        <f>Timing!CO6</f>
        <v>0</v>
      </c>
      <c r="CP6" s="29">
        <f>Timing!CP6</f>
        <v>0</v>
      </c>
      <c r="CQ6" s="29">
        <f>Timing!CQ6</f>
        <v>0</v>
      </c>
      <c r="CR6" s="29">
        <f>Timing!CR6</f>
        <v>0</v>
      </c>
      <c r="CS6" s="29">
        <f>Timing!CS6</f>
        <v>0</v>
      </c>
      <c r="CT6" s="29">
        <f>Timing!CT6</f>
        <v>0</v>
      </c>
      <c r="CU6" s="29">
        <f>Timing!CU6</f>
        <v>0</v>
      </c>
      <c r="CV6" s="29">
        <f>Timing!CV6</f>
        <v>0</v>
      </c>
      <c r="CW6" s="29">
        <f>Timing!CW6</f>
        <v>0</v>
      </c>
      <c r="CX6" s="29">
        <f>Timing!CX6</f>
        <v>0</v>
      </c>
      <c r="CY6" s="29">
        <f>Timing!CY6</f>
        <v>0</v>
      </c>
      <c r="CZ6" s="29">
        <f>Timing!CZ6</f>
        <v>0</v>
      </c>
      <c r="DA6" s="29">
        <f>Timing!DA6</f>
        <v>0</v>
      </c>
      <c r="DB6" s="29">
        <f>Timing!DB6</f>
        <v>0</v>
      </c>
      <c r="DC6" s="29">
        <f>Timing!DC6</f>
        <v>0</v>
      </c>
      <c r="DD6" s="29">
        <f>Timing!DD6</f>
        <v>0</v>
      </c>
      <c r="DE6" s="29">
        <f>Timing!DE6</f>
        <v>0</v>
      </c>
      <c r="DF6" s="29">
        <f>Timing!DF6</f>
        <v>0</v>
      </c>
      <c r="DG6" s="29">
        <f>Timing!DG6</f>
        <v>0</v>
      </c>
      <c r="DH6" s="29">
        <f>Timing!DH6</f>
        <v>0</v>
      </c>
      <c r="DI6" s="29">
        <f>Timing!DI6</f>
        <v>0</v>
      </c>
      <c r="DJ6" s="29">
        <f>Timing!DJ6</f>
        <v>0</v>
      </c>
      <c r="DK6" s="29">
        <f>Timing!DK6</f>
        <v>0</v>
      </c>
      <c r="DL6" s="29">
        <f>Timing!DL6</f>
        <v>0</v>
      </c>
      <c r="DM6" s="29">
        <f>Timing!DM6</f>
        <v>0</v>
      </c>
      <c r="DN6" s="29">
        <f>Timing!DN6</f>
        <v>0</v>
      </c>
      <c r="DO6" s="29">
        <f>Timing!DO6</f>
        <v>0</v>
      </c>
      <c r="DP6" s="29">
        <f>Timing!DP6</f>
        <v>0</v>
      </c>
      <c r="DQ6" s="29">
        <f>Timing!DQ6</f>
        <v>0</v>
      </c>
      <c r="DR6" s="29">
        <f>Timing!DR6</f>
        <v>0</v>
      </c>
      <c r="DS6" s="29">
        <f>Timing!DS6</f>
        <v>0</v>
      </c>
      <c r="DT6" s="29">
        <f>Timing!DT6</f>
        <v>0</v>
      </c>
      <c r="DU6" s="29">
        <f>Timing!DU6</f>
        <v>0</v>
      </c>
      <c r="DV6" s="29">
        <f>Timing!DV6</f>
        <v>0</v>
      </c>
      <c r="DW6" s="29">
        <f>Timing!DW6</f>
        <v>0</v>
      </c>
      <c r="DX6" s="29">
        <f>Timing!DX6</f>
        <v>0</v>
      </c>
      <c r="DY6" s="29">
        <f>Timing!DY6</f>
        <v>0</v>
      </c>
    </row>
    <row r="7" spans="1:129" ht="15" customHeight="1">
      <c r="A7" s="124"/>
      <c r="B7" s="124"/>
      <c r="C7" s="42" t="str">
        <f>Timing!C7</f>
        <v>Betriebsphase / Operations</v>
      </c>
      <c r="D7" s="131">
        <f>Timing!D7</f>
        <v>42005</v>
      </c>
      <c r="E7" s="131">
        <f>Timing!E7</f>
        <v>44196</v>
      </c>
      <c r="F7" s="117"/>
      <c r="G7" s="125"/>
      <c r="H7" s="125"/>
      <c r="I7" s="129">
        <f>Timing!I7</f>
        <v>72</v>
      </c>
      <c r="J7" s="30">
        <f>Timing!J7</f>
        <v>0</v>
      </c>
      <c r="K7" s="30">
        <f>Timing!K7</f>
        <v>0</v>
      </c>
      <c r="L7" s="30">
        <f>Timing!L7</f>
        <v>0</v>
      </c>
      <c r="M7" s="30">
        <f>Timing!M7</f>
        <v>0</v>
      </c>
      <c r="N7" s="30">
        <f>Timing!N7</f>
        <v>0</v>
      </c>
      <c r="O7" s="30">
        <f>Timing!O7</f>
        <v>0</v>
      </c>
      <c r="P7" s="30">
        <f>Timing!P7</f>
        <v>1</v>
      </c>
      <c r="Q7" s="30">
        <f>Timing!Q7</f>
        <v>1</v>
      </c>
      <c r="R7" s="30">
        <f>Timing!R7</f>
        <v>1</v>
      </c>
      <c r="S7" s="30">
        <f>Timing!S7</f>
        <v>1</v>
      </c>
      <c r="T7" s="30">
        <f>Timing!T7</f>
        <v>1</v>
      </c>
      <c r="U7" s="30">
        <f>Timing!U7</f>
        <v>1</v>
      </c>
      <c r="V7" s="30">
        <f>Timing!V7</f>
        <v>1</v>
      </c>
      <c r="W7" s="30">
        <f>Timing!W7</f>
        <v>1</v>
      </c>
      <c r="X7" s="30">
        <f>Timing!X7</f>
        <v>1</v>
      </c>
      <c r="Y7" s="30">
        <f>Timing!Y7</f>
        <v>1</v>
      </c>
      <c r="Z7" s="30">
        <f>Timing!Z7</f>
        <v>1</v>
      </c>
      <c r="AA7" s="30">
        <f>Timing!AA7</f>
        <v>1</v>
      </c>
      <c r="AB7" s="30">
        <f>Timing!AB7</f>
        <v>1</v>
      </c>
      <c r="AC7" s="30">
        <f>Timing!AC7</f>
        <v>1</v>
      </c>
      <c r="AD7" s="30">
        <f>Timing!AD7</f>
        <v>1</v>
      </c>
      <c r="AE7" s="30">
        <f>Timing!AE7</f>
        <v>1</v>
      </c>
      <c r="AF7" s="30">
        <f>Timing!AF7</f>
        <v>1</v>
      </c>
      <c r="AG7" s="30">
        <f>Timing!AG7</f>
        <v>1</v>
      </c>
      <c r="AH7" s="30">
        <f>Timing!AH7</f>
        <v>1</v>
      </c>
      <c r="AI7" s="30">
        <f>Timing!AI7</f>
        <v>1</v>
      </c>
      <c r="AJ7" s="30">
        <f>Timing!AJ7</f>
        <v>1</v>
      </c>
      <c r="AK7" s="30">
        <f>Timing!AK7</f>
        <v>1</v>
      </c>
      <c r="AL7" s="30">
        <f>Timing!AL7</f>
        <v>1</v>
      </c>
      <c r="AM7" s="30">
        <f>Timing!AM7</f>
        <v>1</v>
      </c>
      <c r="AN7" s="30">
        <f>Timing!AN7</f>
        <v>1</v>
      </c>
      <c r="AO7" s="30">
        <f>Timing!AO7</f>
        <v>1</v>
      </c>
      <c r="AP7" s="30">
        <f>Timing!AP7</f>
        <v>1</v>
      </c>
      <c r="AQ7" s="30">
        <f>Timing!AQ7</f>
        <v>1</v>
      </c>
      <c r="AR7" s="30">
        <f>Timing!AR7</f>
        <v>1</v>
      </c>
      <c r="AS7" s="30">
        <f>Timing!AS7</f>
        <v>1</v>
      </c>
      <c r="AT7" s="30">
        <f>Timing!AT7</f>
        <v>1</v>
      </c>
      <c r="AU7" s="30">
        <f>Timing!AU7</f>
        <v>1</v>
      </c>
      <c r="AV7" s="30">
        <f>Timing!AV7</f>
        <v>1</v>
      </c>
      <c r="AW7" s="30">
        <f>Timing!AW7</f>
        <v>1</v>
      </c>
      <c r="AX7" s="30">
        <f>Timing!AX7</f>
        <v>1</v>
      </c>
      <c r="AY7" s="30">
        <f>Timing!AY7</f>
        <v>1</v>
      </c>
      <c r="AZ7" s="30">
        <f>Timing!AZ7</f>
        <v>1</v>
      </c>
      <c r="BA7" s="30">
        <f>Timing!BA7</f>
        <v>1</v>
      </c>
      <c r="BB7" s="30">
        <f>Timing!BB7</f>
        <v>1</v>
      </c>
      <c r="BC7" s="30">
        <f>Timing!BC7</f>
        <v>1</v>
      </c>
      <c r="BD7" s="30">
        <f>Timing!BD7</f>
        <v>1</v>
      </c>
      <c r="BE7" s="30">
        <f>Timing!BE7</f>
        <v>1</v>
      </c>
      <c r="BF7" s="30">
        <f>Timing!BF7</f>
        <v>1</v>
      </c>
      <c r="BG7" s="30">
        <f>Timing!BG7</f>
        <v>1</v>
      </c>
      <c r="BH7" s="30">
        <f>Timing!BH7</f>
        <v>1</v>
      </c>
      <c r="BI7" s="30">
        <f>Timing!BI7</f>
        <v>1</v>
      </c>
      <c r="BJ7" s="30">
        <f>Timing!BJ7</f>
        <v>1</v>
      </c>
      <c r="BK7" s="30">
        <f>Timing!BK7</f>
        <v>1</v>
      </c>
      <c r="BL7" s="30">
        <f>Timing!BL7</f>
        <v>1</v>
      </c>
      <c r="BM7" s="30">
        <f>Timing!BM7</f>
        <v>1</v>
      </c>
      <c r="BN7" s="30">
        <f>Timing!BN7</f>
        <v>1</v>
      </c>
      <c r="BO7" s="30">
        <f>Timing!BO7</f>
        <v>1</v>
      </c>
      <c r="BP7" s="30">
        <f>Timing!BP7</f>
        <v>1</v>
      </c>
      <c r="BQ7" s="30">
        <f>Timing!BQ7</f>
        <v>1</v>
      </c>
      <c r="BR7" s="30">
        <f>Timing!BR7</f>
        <v>1</v>
      </c>
      <c r="BS7" s="30">
        <f>Timing!BS7</f>
        <v>1</v>
      </c>
      <c r="BT7" s="30">
        <f>Timing!BT7</f>
        <v>1</v>
      </c>
      <c r="BU7" s="30">
        <f>Timing!BU7</f>
        <v>1</v>
      </c>
      <c r="BV7" s="30">
        <f>Timing!BV7</f>
        <v>1</v>
      </c>
      <c r="BW7" s="30">
        <f>Timing!BW7</f>
        <v>1</v>
      </c>
      <c r="BX7" s="30">
        <f>Timing!BX7</f>
        <v>1</v>
      </c>
      <c r="BY7" s="30">
        <f>Timing!BY7</f>
        <v>1</v>
      </c>
      <c r="BZ7" s="30">
        <f>Timing!BZ7</f>
        <v>1</v>
      </c>
      <c r="CA7" s="30">
        <f>Timing!CA7</f>
        <v>1</v>
      </c>
      <c r="CB7" s="30">
        <f>Timing!CB7</f>
        <v>1</v>
      </c>
      <c r="CC7" s="30">
        <f>Timing!CC7</f>
        <v>1</v>
      </c>
      <c r="CD7" s="30">
        <f>Timing!CD7</f>
        <v>1</v>
      </c>
      <c r="CE7" s="30">
        <f>Timing!CE7</f>
        <v>1</v>
      </c>
      <c r="CF7" s="30">
        <f>Timing!CF7</f>
        <v>1</v>
      </c>
      <c r="CG7" s="30">
        <f>Timing!CG7</f>
        <v>1</v>
      </c>
      <c r="CH7" s="30">
        <f>Timing!CH7</f>
        <v>1</v>
      </c>
      <c r="CI7" s="30">
        <f>Timing!CI7</f>
        <v>1</v>
      </c>
      <c r="CJ7" s="30">
        <f>Timing!CJ7</f>
        <v>0</v>
      </c>
      <c r="CK7" s="30">
        <f>Timing!CK7</f>
        <v>0</v>
      </c>
      <c r="CL7" s="30">
        <f>Timing!CL7</f>
        <v>0</v>
      </c>
      <c r="CM7" s="30">
        <f>Timing!CM7</f>
        <v>0</v>
      </c>
      <c r="CN7" s="30">
        <f>Timing!CN7</f>
        <v>0</v>
      </c>
      <c r="CO7" s="30">
        <f>Timing!CO7</f>
        <v>0</v>
      </c>
      <c r="CP7" s="30">
        <f>Timing!CP7</f>
        <v>0</v>
      </c>
      <c r="CQ7" s="30">
        <f>Timing!CQ7</f>
        <v>0</v>
      </c>
      <c r="CR7" s="30">
        <f>Timing!CR7</f>
        <v>0</v>
      </c>
      <c r="CS7" s="30">
        <f>Timing!CS7</f>
        <v>0</v>
      </c>
      <c r="CT7" s="30">
        <f>Timing!CT7</f>
        <v>0</v>
      </c>
      <c r="CU7" s="30">
        <f>Timing!CU7</f>
        <v>0</v>
      </c>
      <c r="CV7" s="30">
        <f>Timing!CV7</f>
        <v>0</v>
      </c>
      <c r="CW7" s="30">
        <f>Timing!CW7</f>
        <v>0</v>
      </c>
      <c r="CX7" s="30">
        <f>Timing!CX7</f>
        <v>0</v>
      </c>
      <c r="CY7" s="30">
        <f>Timing!CY7</f>
        <v>0</v>
      </c>
      <c r="CZ7" s="30">
        <f>Timing!CZ7</f>
        <v>0</v>
      </c>
      <c r="DA7" s="30">
        <f>Timing!DA7</f>
        <v>0</v>
      </c>
      <c r="DB7" s="30">
        <f>Timing!DB7</f>
        <v>0</v>
      </c>
      <c r="DC7" s="30">
        <f>Timing!DC7</f>
        <v>0</v>
      </c>
      <c r="DD7" s="30">
        <f>Timing!DD7</f>
        <v>0</v>
      </c>
      <c r="DE7" s="30">
        <f>Timing!DE7</f>
        <v>0</v>
      </c>
      <c r="DF7" s="30">
        <f>Timing!DF7</f>
        <v>0</v>
      </c>
      <c r="DG7" s="30">
        <f>Timing!DG7</f>
        <v>0</v>
      </c>
      <c r="DH7" s="30">
        <f>Timing!DH7</f>
        <v>0</v>
      </c>
      <c r="DI7" s="30">
        <f>Timing!DI7</f>
        <v>0</v>
      </c>
      <c r="DJ7" s="30">
        <f>Timing!DJ7</f>
        <v>0</v>
      </c>
      <c r="DK7" s="30">
        <f>Timing!DK7</f>
        <v>0</v>
      </c>
      <c r="DL7" s="30">
        <f>Timing!DL7</f>
        <v>0</v>
      </c>
      <c r="DM7" s="30">
        <f>Timing!DM7</f>
        <v>0</v>
      </c>
      <c r="DN7" s="30">
        <f>Timing!DN7</f>
        <v>0</v>
      </c>
      <c r="DO7" s="30">
        <f>Timing!DO7</f>
        <v>0</v>
      </c>
      <c r="DP7" s="30">
        <f>Timing!DP7</f>
        <v>0</v>
      </c>
      <c r="DQ7" s="30">
        <f>Timing!DQ7</f>
        <v>0</v>
      </c>
      <c r="DR7" s="30">
        <f>Timing!DR7</f>
        <v>0</v>
      </c>
      <c r="DS7" s="30">
        <f>Timing!DS7</f>
        <v>0</v>
      </c>
      <c r="DT7" s="30">
        <f>Timing!DT7</f>
        <v>0</v>
      </c>
      <c r="DU7" s="30">
        <f>Timing!DU7</f>
        <v>0</v>
      </c>
      <c r="DV7" s="30">
        <f>Timing!DV7</f>
        <v>0</v>
      </c>
      <c r="DW7" s="30">
        <f>Timing!DW7</f>
        <v>0</v>
      </c>
      <c r="DX7" s="30">
        <f>Timing!DX7</f>
        <v>0</v>
      </c>
      <c r="DY7" s="30">
        <f>Timing!DY7</f>
        <v>0</v>
      </c>
    </row>
    <row r="8" spans="1:129" ht="15" customHeight="1"/>
    <row r="9" spans="1:129" ht="21.75" customHeight="1">
      <c r="C9" s="2" t="str">
        <f>Timing!C9</f>
        <v>Schalter &amp; Zähler</v>
      </c>
    </row>
    <row r="10" spans="1:129" ht="15" customHeight="1">
      <c r="C10" s="146" t="str">
        <f>Timing!C10</f>
        <v>Tage in Periode</v>
      </c>
      <c r="D10" s="8" t="str">
        <f>Timing!D10</f>
        <v>Tage</v>
      </c>
      <c r="J10" s="146">
        <f>Timing!J10</f>
        <v>31</v>
      </c>
      <c r="K10" s="146">
        <f>Timing!K10</f>
        <v>31</v>
      </c>
      <c r="L10" s="146">
        <f>Timing!L10</f>
        <v>30</v>
      </c>
      <c r="M10" s="146">
        <f>Timing!M10</f>
        <v>31</v>
      </c>
      <c r="N10" s="146">
        <f>Timing!N10</f>
        <v>30</v>
      </c>
      <c r="O10" s="146">
        <f>Timing!O10</f>
        <v>31</v>
      </c>
      <c r="P10" s="146">
        <f>Timing!P10</f>
        <v>31</v>
      </c>
      <c r="Q10" s="146">
        <f>Timing!Q10</f>
        <v>28</v>
      </c>
      <c r="R10" s="146">
        <f>Timing!R10</f>
        <v>31</v>
      </c>
      <c r="S10" s="146">
        <f>Timing!S10</f>
        <v>30</v>
      </c>
      <c r="T10" s="146">
        <f>Timing!T10</f>
        <v>31</v>
      </c>
      <c r="U10" s="146">
        <f>Timing!U10</f>
        <v>30</v>
      </c>
      <c r="V10" s="146">
        <f>Timing!V10</f>
        <v>31</v>
      </c>
      <c r="W10" s="146">
        <f>Timing!W10</f>
        <v>31</v>
      </c>
      <c r="X10" s="146">
        <f>Timing!X10</f>
        <v>30</v>
      </c>
      <c r="Y10" s="146">
        <f>Timing!Y10</f>
        <v>31</v>
      </c>
      <c r="Z10" s="146">
        <f>Timing!Z10</f>
        <v>30</v>
      </c>
      <c r="AA10" s="146">
        <f>Timing!AA10</f>
        <v>31</v>
      </c>
      <c r="AB10" s="146">
        <f>Timing!AB10</f>
        <v>31</v>
      </c>
      <c r="AC10" s="146">
        <f>Timing!AC10</f>
        <v>29</v>
      </c>
      <c r="AD10" s="146">
        <f>Timing!AD10</f>
        <v>31</v>
      </c>
      <c r="AE10" s="146">
        <f>Timing!AE10</f>
        <v>30</v>
      </c>
      <c r="AF10" s="146">
        <f>Timing!AF10</f>
        <v>31</v>
      </c>
      <c r="AG10" s="146">
        <f>Timing!AG10</f>
        <v>30</v>
      </c>
      <c r="AH10" s="146">
        <f>Timing!AH10</f>
        <v>31</v>
      </c>
      <c r="AI10" s="146">
        <f>Timing!AI10</f>
        <v>31</v>
      </c>
      <c r="AJ10" s="146">
        <f>Timing!AJ10</f>
        <v>30</v>
      </c>
      <c r="AK10" s="146">
        <f>Timing!AK10</f>
        <v>31</v>
      </c>
      <c r="AL10" s="146">
        <f>Timing!AL10</f>
        <v>30</v>
      </c>
      <c r="AM10" s="146">
        <f>Timing!AM10</f>
        <v>31</v>
      </c>
      <c r="AN10" s="146">
        <f>Timing!AN10</f>
        <v>31</v>
      </c>
      <c r="AO10" s="146">
        <f>Timing!AO10</f>
        <v>28</v>
      </c>
      <c r="AP10" s="146">
        <f>Timing!AP10</f>
        <v>31</v>
      </c>
      <c r="AQ10" s="146">
        <f>Timing!AQ10</f>
        <v>30</v>
      </c>
      <c r="AR10" s="146">
        <f>Timing!AR10</f>
        <v>31</v>
      </c>
      <c r="AS10" s="146">
        <f>Timing!AS10</f>
        <v>30</v>
      </c>
      <c r="AT10" s="146">
        <f>Timing!AT10</f>
        <v>31</v>
      </c>
      <c r="AU10" s="146">
        <f>Timing!AU10</f>
        <v>31</v>
      </c>
      <c r="AV10" s="146">
        <f>Timing!AV10</f>
        <v>30</v>
      </c>
      <c r="AW10" s="146">
        <f>Timing!AW10</f>
        <v>31</v>
      </c>
      <c r="AX10" s="146">
        <f>Timing!AX10</f>
        <v>30</v>
      </c>
      <c r="AY10" s="146">
        <f>Timing!AY10</f>
        <v>31</v>
      </c>
      <c r="AZ10" s="146">
        <f>Timing!AZ10</f>
        <v>31</v>
      </c>
      <c r="BA10" s="146">
        <f>Timing!BA10</f>
        <v>28</v>
      </c>
      <c r="BB10" s="146">
        <f>Timing!BB10</f>
        <v>31</v>
      </c>
      <c r="BC10" s="146">
        <f>Timing!BC10</f>
        <v>30</v>
      </c>
      <c r="BD10" s="146">
        <f>Timing!BD10</f>
        <v>31</v>
      </c>
      <c r="BE10" s="146">
        <f>Timing!BE10</f>
        <v>30</v>
      </c>
      <c r="BF10" s="146">
        <f>Timing!BF10</f>
        <v>31</v>
      </c>
      <c r="BG10" s="146">
        <f>Timing!BG10</f>
        <v>31</v>
      </c>
      <c r="BH10" s="146">
        <f>Timing!BH10</f>
        <v>30</v>
      </c>
      <c r="BI10" s="146">
        <f>Timing!BI10</f>
        <v>31</v>
      </c>
      <c r="BJ10" s="146">
        <f>Timing!BJ10</f>
        <v>30</v>
      </c>
      <c r="BK10" s="146">
        <f>Timing!BK10</f>
        <v>31</v>
      </c>
      <c r="BL10" s="146">
        <f>Timing!BL10</f>
        <v>31</v>
      </c>
      <c r="BM10" s="146">
        <f>Timing!BM10</f>
        <v>28</v>
      </c>
      <c r="BN10" s="146">
        <f>Timing!BN10</f>
        <v>31</v>
      </c>
      <c r="BO10" s="146">
        <f>Timing!BO10</f>
        <v>30</v>
      </c>
      <c r="BP10" s="146">
        <f>Timing!BP10</f>
        <v>31</v>
      </c>
      <c r="BQ10" s="146">
        <f>Timing!BQ10</f>
        <v>30</v>
      </c>
      <c r="BR10" s="146">
        <f>Timing!BR10</f>
        <v>31</v>
      </c>
      <c r="BS10" s="146">
        <f>Timing!BS10</f>
        <v>31</v>
      </c>
      <c r="BT10" s="146">
        <f>Timing!BT10</f>
        <v>30</v>
      </c>
      <c r="BU10" s="146">
        <f>Timing!BU10</f>
        <v>31</v>
      </c>
      <c r="BV10" s="146">
        <f>Timing!BV10</f>
        <v>30</v>
      </c>
      <c r="BW10" s="146">
        <f>Timing!BW10</f>
        <v>31</v>
      </c>
      <c r="BX10" s="146">
        <f>Timing!BX10</f>
        <v>31</v>
      </c>
      <c r="BY10" s="146">
        <f>Timing!BY10</f>
        <v>29</v>
      </c>
      <c r="BZ10" s="146">
        <f>Timing!BZ10</f>
        <v>31</v>
      </c>
      <c r="CA10" s="146">
        <f>Timing!CA10</f>
        <v>30</v>
      </c>
      <c r="CB10" s="146">
        <f>Timing!CB10</f>
        <v>31</v>
      </c>
      <c r="CC10" s="146">
        <f>Timing!CC10</f>
        <v>30</v>
      </c>
      <c r="CD10" s="146">
        <f>Timing!CD10</f>
        <v>31</v>
      </c>
      <c r="CE10" s="146">
        <f>Timing!CE10</f>
        <v>31</v>
      </c>
      <c r="CF10" s="146">
        <f>Timing!CF10</f>
        <v>30</v>
      </c>
      <c r="CG10" s="146">
        <f>Timing!CG10</f>
        <v>31</v>
      </c>
      <c r="CH10" s="146">
        <f>Timing!CH10</f>
        <v>30</v>
      </c>
      <c r="CI10" s="146">
        <f>Timing!CI10</f>
        <v>31</v>
      </c>
      <c r="CJ10" s="146">
        <f>Timing!CJ10</f>
        <v>31</v>
      </c>
      <c r="CK10" s="146">
        <f>Timing!CK10</f>
        <v>28</v>
      </c>
      <c r="CL10" s="146">
        <f>Timing!CL10</f>
        <v>31</v>
      </c>
      <c r="CM10" s="146">
        <f>Timing!CM10</f>
        <v>30</v>
      </c>
      <c r="CN10" s="146">
        <f>Timing!CN10</f>
        <v>31</v>
      </c>
      <c r="CO10" s="146">
        <f>Timing!CO10</f>
        <v>30</v>
      </c>
      <c r="CP10" s="146">
        <f>Timing!CP10</f>
        <v>31</v>
      </c>
      <c r="CQ10" s="146">
        <f>Timing!CQ10</f>
        <v>31</v>
      </c>
      <c r="CR10" s="146">
        <f>Timing!CR10</f>
        <v>30</v>
      </c>
      <c r="CS10" s="146">
        <f>Timing!CS10</f>
        <v>31</v>
      </c>
      <c r="CT10" s="146">
        <f>Timing!CT10</f>
        <v>30</v>
      </c>
      <c r="CU10" s="146">
        <f>Timing!CU10</f>
        <v>31</v>
      </c>
      <c r="CV10" s="146">
        <f>Timing!CV10</f>
        <v>31</v>
      </c>
      <c r="CW10" s="146">
        <f>Timing!CW10</f>
        <v>28</v>
      </c>
      <c r="CX10" s="146">
        <f>Timing!CX10</f>
        <v>31</v>
      </c>
      <c r="CY10" s="146">
        <f>Timing!CY10</f>
        <v>30</v>
      </c>
      <c r="CZ10" s="146">
        <f>Timing!CZ10</f>
        <v>31</v>
      </c>
      <c r="DA10" s="146">
        <f>Timing!DA10</f>
        <v>30</v>
      </c>
      <c r="DB10" s="146">
        <f>Timing!DB10</f>
        <v>31</v>
      </c>
      <c r="DC10" s="146">
        <f>Timing!DC10</f>
        <v>31</v>
      </c>
      <c r="DD10" s="146">
        <f>Timing!DD10</f>
        <v>30</v>
      </c>
      <c r="DE10" s="146">
        <f>Timing!DE10</f>
        <v>31</v>
      </c>
      <c r="DF10" s="146">
        <f>Timing!DF10</f>
        <v>30</v>
      </c>
      <c r="DG10" s="146">
        <f>Timing!DG10</f>
        <v>31</v>
      </c>
      <c r="DH10" s="146">
        <f>Timing!DH10</f>
        <v>31</v>
      </c>
      <c r="DI10" s="146">
        <f>Timing!DI10</f>
        <v>28</v>
      </c>
      <c r="DJ10" s="146">
        <f>Timing!DJ10</f>
        <v>31</v>
      </c>
      <c r="DK10" s="146">
        <f>Timing!DK10</f>
        <v>30</v>
      </c>
      <c r="DL10" s="146">
        <f>Timing!DL10</f>
        <v>31</v>
      </c>
      <c r="DM10" s="146">
        <f>Timing!DM10</f>
        <v>30</v>
      </c>
      <c r="DN10" s="146">
        <f>Timing!DN10</f>
        <v>31</v>
      </c>
      <c r="DO10" s="146">
        <f>Timing!DO10</f>
        <v>31</v>
      </c>
      <c r="DP10" s="146">
        <f>Timing!DP10</f>
        <v>30</v>
      </c>
      <c r="DQ10" s="146">
        <f>Timing!DQ10</f>
        <v>31</v>
      </c>
      <c r="DR10" s="146">
        <f>Timing!DR10</f>
        <v>30</v>
      </c>
      <c r="DS10" s="146">
        <f>Timing!DS10</f>
        <v>31</v>
      </c>
      <c r="DT10" s="146">
        <f>Timing!DT10</f>
        <v>31</v>
      </c>
      <c r="DU10" s="146">
        <f>Timing!DU10</f>
        <v>29</v>
      </c>
      <c r="DV10" s="146">
        <f>Timing!DV10</f>
        <v>31</v>
      </c>
      <c r="DW10" s="146">
        <f>Timing!DW10</f>
        <v>30</v>
      </c>
      <c r="DX10" s="146">
        <f>Timing!DX10</f>
        <v>31</v>
      </c>
      <c r="DY10" s="146">
        <f>Timing!DY10</f>
        <v>30</v>
      </c>
    </row>
    <row r="11" spans="1:129" ht="15" customHeight="1">
      <c r="C11" s="146" t="str">
        <f>Timing!C11</f>
        <v>Kalenderjahr</v>
      </c>
      <c r="D11" s="8" t="str">
        <f>Timing!D11</f>
        <v>Jahr</v>
      </c>
      <c r="J11" s="146">
        <f>Timing!J11</f>
        <v>2014</v>
      </c>
      <c r="K11" s="146">
        <f>Timing!K11</f>
        <v>2014</v>
      </c>
      <c r="L11" s="146">
        <f>Timing!L11</f>
        <v>2014</v>
      </c>
      <c r="M11" s="146">
        <f>Timing!M11</f>
        <v>2014</v>
      </c>
      <c r="N11" s="146">
        <f>Timing!N11</f>
        <v>2014</v>
      </c>
      <c r="O11" s="146">
        <f>Timing!O11</f>
        <v>2014</v>
      </c>
      <c r="P11" s="146">
        <f>Timing!P11</f>
        <v>2015</v>
      </c>
      <c r="Q11" s="146">
        <f>Timing!Q11</f>
        <v>2015</v>
      </c>
      <c r="R11" s="146">
        <f>Timing!R11</f>
        <v>2015</v>
      </c>
      <c r="S11" s="146">
        <f>Timing!S11</f>
        <v>2015</v>
      </c>
      <c r="T11" s="146">
        <f>Timing!T11</f>
        <v>2015</v>
      </c>
      <c r="U11" s="146">
        <f>Timing!U11</f>
        <v>2015</v>
      </c>
      <c r="V11" s="146">
        <f>Timing!V11</f>
        <v>2015</v>
      </c>
      <c r="W11" s="146">
        <f>Timing!W11</f>
        <v>2015</v>
      </c>
      <c r="X11" s="146">
        <f>Timing!X11</f>
        <v>2015</v>
      </c>
      <c r="Y11" s="146">
        <f>Timing!Y11</f>
        <v>2015</v>
      </c>
      <c r="Z11" s="146">
        <f>Timing!Z11</f>
        <v>2015</v>
      </c>
      <c r="AA11" s="146">
        <f>Timing!AA11</f>
        <v>2015</v>
      </c>
      <c r="AB11" s="146">
        <f>Timing!AB11</f>
        <v>2016</v>
      </c>
      <c r="AC11" s="146">
        <f>Timing!AC11</f>
        <v>2016</v>
      </c>
      <c r="AD11" s="146">
        <f>Timing!AD11</f>
        <v>2016</v>
      </c>
      <c r="AE11" s="146">
        <f>Timing!AE11</f>
        <v>2016</v>
      </c>
      <c r="AF11" s="146">
        <f>Timing!AF11</f>
        <v>2016</v>
      </c>
      <c r="AG11" s="146">
        <f>Timing!AG11</f>
        <v>2016</v>
      </c>
      <c r="AH11" s="146">
        <f>Timing!AH11</f>
        <v>2016</v>
      </c>
      <c r="AI11" s="146">
        <f>Timing!AI11</f>
        <v>2016</v>
      </c>
      <c r="AJ11" s="146">
        <f>Timing!AJ11</f>
        <v>2016</v>
      </c>
      <c r="AK11" s="146">
        <f>Timing!AK11</f>
        <v>2016</v>
      </c>
      <c r="AL11" s="146">
        <f>Timing!AL11</f>
        <v>2016</v>
      </c>
      <c r="AM11" s="146">
        <f>Timing!AM11</f>
        <v>2016</v>
      </c>
      <c r="AN11" s="146">
        <f>Timing!AN11</f>
        <v>2017</v>
      </c>
      <c r="AO11" s="146">
        <f>Timing!AO11</f>
        <v>2017</v>
      </c>
      <c r="AP11" s="146">
        <f>Timing!AP11</f>
        <v>2017</v>
      </c>
      <c r="AQ11" s="146">
        <f>Timing!AQ11</f>
        <v>2017</v>
      </c>
      <c r="AR11" s="146">
        <f>Timing!AR11</f>
        <v>2017</v>
      </c>
      <c r="AS11" s="146">
        <f>Timing!AS11</f>
        <v>2017</v>
      </c>
      <c r="AT11" s="146">
        <f>Timing!AT11</f>
        <v>2017</v>
      </c>
      <c r="AU11" s="146">
        <f>Timing!AU11</f>
        <v>2017</v>
      </c>
      <c r="AV11" s="146">
        <f>Timing!AV11</f>
        <v>2017</v>
      </c>
      <c r="AW11" s="146">
        <f>Timing!AW11</f>
        <v>2017</v>
      </c>
      <c r="AX11" s="146">
        <f>Timing!AX11</f>
        <v>2017</v>
      </c>
      <c r="AY11" s="146">
        <f>Timing!AY11</f>
        <v>2017</v>
      </c>
      <c r="AZ11" s="146">
        <f>Timing!AZ11</f>
        <v>2018</v>
      </c>
      <c r="BA11" s="146">
        <f>Timing!BA11</f>
        <v>2018</v>
      </c>
      <c r="BB11" s="146">
        <f>Timing!BB11</f>
        <v>2018</v>
      </c>
      <c r="BC11" s="146">
        <f>Timing!BC11</f>
        <v>2018</v>
      </c>
      <c r="BD11" s="146">
        <f>Timing!BD11</f>
        <v>2018</v>
      </c>
      <c r="BE11" s="146">
        <f>Timing!BE11</f>
        <v>2018</v>
      </c>
      <c r="BF11" s="146">
        <f>Timing!BF11</f>
        <v>2018</v>
      </c>
      <c r="BG11" s="146">
        <f>Timing!BG11</f>
        <v>2018</v>
      </c>
      <c r="BH11" s="146">
        <f>Timing!BH11</f>
        <v>2018</v>
      </c>
      <c r="BI11" s="146">
        <f>Timing!BI11</f>
        <v>2018</v>
      </c>
      <c r="BJ11" s="146">
        <f>Timing!BJ11</f>
        <v>2018</v>
      </c>
      <c r="BK11" s="146">
        <f>Timing!BK11</f>
        <v>2018</v>
      </c>
      <c r="BL11" s="146">
        <f>Timing!BL11</f>
        <v>2019</v>
      </c>
      <c r="BM11" s="146">
        <f>Timing!BM11</f>
        <v>2019</v>
      </c>
      <c r="BN11" s="146">
        <f>Timing!BN11</f>
        <v>2019</v>
      </c>
      <c r="BO11" s="146">
        <f>Timing!BO11</f>
        <v>2019</v>
      </c>
      <c r="BP11" s="146">
        <f>Timing!BP11</f>
        <v>2019</v>
      </c>
      <c r="BQ11" s="146">
        <f>Timing!BQ11</f>
        <v>2019</v>
      </c>
      <c r="BR11" s="146">
        <f>Timing!BR11</f>
        <v>2019</v>
      </c>
      <c r="BS11" s="146">
        <f>Timing!BS11</f>
        <v>2019</v>
      </c>
      <c r="BT11" s="146">
        <f>Timing!BT11</f>
        <v>2019</v>
      </c>
      <c r="BU11" s="146">
        <f>Timing!BU11</f>
        <v>2019</v>
      </c>
      <c r="BV11" s="146">
        <f>Timing!BV11</f>
        <v>2019</v>
      </c>
      <c r="BW11" s="146">
        <f>Timing!BW11</f>
        <v>2019</v>
      </c>
      <c r="BX11" s="146">
        <f>Timing!BX11</f>
        <v>2020</v>
      </c>
      <c r="BY11" s="146">
        <f>Timing!BY11</f>
        <v>2020</v>
      </c>
      <c r="BZ11" s="146">
        <f>Timing!BZ11</f>
        <v>2020</v>
      </c>
      <c r="CA11" s="146">
        <f>Timing!CA11</f>
        <v>2020</v>
      </c>
      <c r="CB11" s="146">
        <f>Timing!CB11</f>
        <v>2020</v>
      </c>
      <c r="CC11" s="146">
        <f>Timing!CC11</f>
        <v>2020</v>
      </c>
      <c r="CD11" s="146">
        <f>Timing!CD11</f>
        <v>2020</v>
      </c>
      <c r="CE11" s="146">
        <f>Timing!CE11</f>
        <v>2020</v>
      </c>
      <c r="CF11" s="146">
        <f>Timing!CF11</f>
        <v>2020</v>
      </c>
      <c r="CG11" s="146">
        <f>Timing!CG11</f>
        <v>2020</v>
      </c>
      <c r="CH11" s="146">
        <f>Timing!CH11</f>
        <v>2020</v>
      </c>
      <c r="CI11" s="146">
        <f>Timing!CI11</f>
        <v>2020</v>
      </c>
      <c r="CJ11" s="146">
        <f>Timing!CJ11</f>
        <v>2021</v>
      </c>
      <c r="CK11" s="146">
        <f>Timing!CK11</f>
        <v>2021</v>
      </c>
      <c r="CL11" s="146">
        <f>Timing!CL11</f>
        <v>2021</v>
      </c>
      <c r="CM11" s="146">
        <f>Timing!CM11</f>
        <v>2021</v>
      </c>
      <c r="CN11" s="146">
        <f>Timing!CN11</f>
        <v>2021</v>
      </c>
      <c r="CO11" s="146">
        <f>Timing!CO11</f>
        <v>2021</v>
      </c>
      <c r="CP11" s="146">
        <f>Timing!CP11</f>
        <v>2021</v>
      </c>
      <c r="CQ11" s="146">
        <f>Timing!CQ11</f>
        <v>2021</v>
      </c>
      <c r="CR11" s="146">
        <f>Timing!CR11</f>
        <v>2021</v>
      </c>
      <c r="CS11" s="146">
        <f>Timing!CS11</f>
        <v>2021</v>
      </c>
      <c r="CT11" s="146">
        <f>Timing!CT11</f>
        <v>2021</v>
      </c>
      <c r="CU11" s="146">
        <f>Timing!CU11</f>
        <v>2021</v>
      </c>
      <c r="CV11" s="146">
        <f>Timing!CV11</f>
        <v>2022</v>
      </c>
      <c r="CW11" s="146">
        <f>Timing!CW11</f>
        <v>2022</v>
      </c>
      <c r="CX11" s="146">
        <f>Timing!CX11</f>
        <v>2022</v>
      </c>
      <c r="CY11" s="146">
        <f>Timing!CY11</f>
        <v>2022</v>
      </c>
      <c r="CZ11" s="146">
        <f>Timing!CZ11</f>
        <v>2022</v>
      </c>
      <c r="DA11" s="146">
        <f>Timing!DA11</f>
        <v>2022</v>
      </c>
      <c r="DB11" s="146">
        <f>Timing!DB11</f>
        <v>2022</v>
      </c>
      <c r="DC11" s="146">
        <f>Timing!DC11</f>
        <v>2022</v>
      </c>
      <c r="DD11" s="146">
        <f>Timing!DD11</f>
        <v>2022</v>
      </c>
      <c r="DE11" s="146">
        <f>Timing!DE11</f>
        <v>2022</v>
      </c>
      <c r="DF11" s="146">
        <f>Timing!DF11</f>
        <v>2022</v>
      </c>
      <c r="DG11" s="146">
        <f>Timing!DG11</f>
        <v>2022</v>
      </c>
      <c r="DH11" s="146">
        <f>Timing!DH11</f>
        <v>2023</v>
      </c>
      <c r="DI11" s="146">
        <f>Timing!DI11</f>
        <v>2023</v>
      </c>
      <c r="DJ11" s="146">
        <f>Timing!DJ11</f>
        <v>2023</v>
      </c>
      <c r="DK11" s="146">
        <f>Timing!DK11</f>
        <v>2023</v>
      </c>
      <c r="DL11" s="146">
        <f>Timing!DL11</f>
        <v>2023</v>
      </c>
      <c r="DM11" s="146">
        <f>Timing!DM11</f>
        <v>2023</v>
      </c>
      <c r="DN11" s="146">
        <f>Timing!DN11</f>
        <v>2023</v>
      </c>
      <c r="DO11" s="146">
        <f>Timing!DO11</f>
        <v>2023</v>
      </c>
      <c r="DP11" s="146">
        <f>Timing!DP11</f>
        <v>2023</v>
      </c>
      <c r="DQ11" s="146">
        <f>Timing!DQ11</f>
        <v>2023</v>
      </c>
      <c r="DR11" s="146">
        <f>Timing!DR11</f>
        <v>2023</v>
      </c>
      <c r="DS11" s="146">
        <f>Timing!DS11</f>
        <v>2023</v>
      </c>
      <c r="DT11" s="146">
        <f>Timing!DT11</f>
        <v>2024</v>
      </c>
      <c r="DU11" s="146">
        <f>Timing!DU11</f>
        <v>2024</v>
      </c>
      <c r="DV11" s="146">
        <f>Timing!DV11</f>
        <v>2024</v>
      </c>
      <c r="DW11" s="146">
        <f>Timing!DW11</f>
        <v>2024</v>
      </c>
      <c r="DX11" s="146">
        <f>Timing!DX11</f>
        <v>2024</v>
      </c>
      <c r="DY11" s="146">
        <f>Timing!DY11</f>
        <v>2024</v>
      </c>
    </row>
    <row r="12" spans="1:129">
      <c r="D12" s="8"/>
    </row>
    <row r="13" spans="1:129">
      <c r="C13" s="42" t="str">
        <f>Timing!C13</f>
        <v>Zähler Monate in Bauphase / Construction</v>
      </c>
      <c r="D13" s="8" t="str">
        <f>Timing!D13</f>
        <v>Zahl</v>
      </c>
      <c r="E13" s="17" t="str">
        <f>Timing!E13</f>
        <v>Monate</v>
      </c>
      <c r="J13" s="128">
        <f>Timing!J13</f>
        <v>1</v>
      </c>
      <c r="K13" s="128">
        <f>Timing!K13</f>
        <v>2</v>
      </c>
      <c r="L13" s="128">
        <f>Timing!L13</f>
        <v>3</v>
      </c>
      <c r="M13" s="128">
        <f>Timing!M13</f>
        <v>4</v>
      </c>
      <c r="N13" s="128">
        <f>Timing!N13</f>
        <v>5</v>
      </c>
      <c r="O13" s="128">
        <f>Timing!O13</f>
        <v>6</v>
      </c>
      <c r="P13" s="128">
        <f>Timing!P13</f>
        <v>0</v>
      </c>
      <c r="Q13" s="128">
        <f>Timing!Q13</f>
        <v>0</v>
      </c>
      <c r="R13" s="128">
        <f>Timing!R13</f>
        <v>0</v>
      </c>
      <c r="S13" s="128">
        <f>Timing!S13</f>
        <v>0</v>
      </c>
      <c r="T13" s="128">
        <f>Timing!T13</f>
        <v>0</v>
      </c>
      <c r="U13" s="128">
        <f>Timing!U13</f>
        <v>0</v>
      </c>
      <c r="V13" s="128">
        <f>Timing!V13</f>
        <v>0</v>
      </c>
      <c r="W13" s="128">
        <f>Timing!W13</f>
        <v>0</v>
      </c>
      <c r="X13" s="128">
        <f>Timing!X13</f>
        <v>0</v>
      </c>
      <c r="Y13" s="128">
        <f>Timing!Y13</f>
        <v>0</v>
      </c>
      <c r="Z13" s="128">
        <f>Timing!Z13</f>
        <v>0</v>
      </c>
      <c r="AA13" s="128">
        <f>Timing!AA13</f>
        <v>0</v>
      </c>
      <c r="AB13" s="128">
        <f>Timing!AB13</f>
        <v>0</v>
      </c>
      <c r="AC13" s="128">
        <f>Timing!AC13</f>
        <v>0</v>
      </c>
      <c r="AD13" s="128">
        <f>Timing!AD13</f>
        <v>0</v>
      </c>
      <c r="AE13" s="128">
        <f>Timing!AE13</f>
        <v>0</v>
      </c>
      <c r="AF13" s="128">
        <f>Timing!AF13</f>
        <v>0</v>
      </c>
      <c r="AG13" s="128">
        <f>Timing!AG13</f>
        <v>0</v>
      </c>
      <c r="AH13" s="128">
        <f>Timing!AH13</f>
        <v>0</v>
      </c>
      <c r="AI13" s="128">
        <f>Timing!AI13</f>
        <v>0</v>
      </c>
      <c r="AJ13" s="128">
        <f>Timing!AJ13</f>
        <v>0</v>
      </c>
      <c r="AK13" s="128">
        <f>Timing!AK13</f>
        <v>0</v>
      </c>
      <c r="AL13" s="128">
        <f>Timing!AL13</f>
        <v>0</v>
      </c>
      <c r="AM13" s="128">
        <f>Timing!AM13</f>
        <v>0</v>
      </c>
      <c r="AN13" s="128">
        <f>Timing!AN13</f>
        <v>0</v>
      </c>
      <c r="AO13" s="128">
        <f>Timing!AO13</f>
        <v>0</v>
      </c>
      <c r="AP13" s="128">
        <f>Timing!AP13</f>
        <v>0</v>
      </c>
      <c r="AQ13" s="128">
        <f>Timing!AQ13</f>
        <v>0</v>
      </c>
      <c r="AR13" s="128">
        <f>Timing!AR13</f>
        <v>0</v>
      </c>
      <c r="AS13" s="128">
        <f>Timing!AS13</f>
        <v>0</v>
      </c>
      <c r="AT13" s="128">
        <f>Timing!AT13</f>
        <v>0</v>
      </c>
      <c r="AU13" s="128">
        <f>Timing!AU13</f>
        <v>0</v>
      </c>
      <c r="AV13" s="128">
        <f>Timing!AV13</f>
        <v>0</v>
      </c>
      <c r="AW13" s="128">
        <f>Timing!AW13</f>
        <v>0</v>
      </c>
      <c r="AX13" s="128">
        <f>Timing!AX13</f>
        <v>0</v>
      </c>
      <c r="AY13" s="128">
        <f>Timing!AY13</f>
        <v>0</v>
      </c>
      <c r="AZ13" s="128">
        <f>Timing!AZ13</f>
        <v>0</v>
      </c>
      <c r="BA13" s="128">
        <f>Timing!BA13</f>
        <v>0</v>
      </c>
      <c r="BB13" s="128">
        <f>Timing!BB13</f>
        <v>0</v>
      </c>
      <c r="BC13" s="128">
        <f>Timing!BC13</f>
        <v>0</v>
      </c>
      <c r="BD13" s="128">
        <f>Timing!BD13</f>
        <v>0</v>
      </c>
      <c r="BE13" s="128">
        <f>Timing!BE13</f>
        <v>0</v>
      </c>
      <c r="BF13" s="128">
        <f>Timing!BF13</f>
        <v>0</v>
      </c>
      <c r="BG13" s="128">
        <f>Timing!BG13</f>
        <v>0</v>
      </c>
      <c r="BH13" s="128">
        <f>Timing!BH13</f>
        <v>0</v>
      </c>
      <c r="BI13" s="128">
        <f>Timing!BI13</f>
        <v>0</v>
      </c>
      <c r="BJ13" s="128">
        <f>Timing!BJ13</f>
        <v>0</v>
      </c>
      <c r="BK13" s="128">
        <f>Timing!BK13</f>
        <v>0</v>
      </c>
      <c r="BL13" s="128">
        <f>Timing!BL13</f>
        <v>0</v>
      </c>
      <c r="BM13" s="128">
        <f>Timing!BM13</f>
        <v>0</v>
      </c>
      <c r="BN13" s="128">
        <f>Timing!BN13</f>
        <v>0</v>
      </c>
      <c r="BO13" s="128">
        <f>Timing!BO13</f>
        <v>0</v>
      </c>
      <c r="BP13" s="128">
        <f>Timing!BP13</f>
        <v>0</v>
      </c>
      <c r="BQ13" s="128">
        <f>Timing!BQ13</f>
        <v>0</v>
      </c>
      <c r="BR13" s="128">
        <f>Timing!BR13</f>
        <v>0</v>
      </c>
      <c r="BS13" s="128">
        <f>Timing!BS13</f>
        <v>0</v>
      </c>
      <c r="BT13" s="128">
        <f>Timing!BT13</f>
        <v>0</v>
      </c>
      <c r="BU13" s="128">
        <f>Timing!BU13</f>
        <v>0</v>
      </c>
      <c r="BV13" s="128">
        <f>Timing!BV13</f>
        <v>0</v>
      </c>
      <c r="BW13" s="128">
        <f>Timing!BW13</f>
        <v>0</v>
      </c>
      <c r="BX13" s="128">
        <f>Timing!BX13</f>
        <v>0</v>
      </c>
      <c r="BY13" s="128">
        <f>Timing!BY13</f>
        <v>0</v>
      </c>
      <c r="BZ13" s="128">
        <f>Timing!BZ13</f>
        <v>0</v>
      </c>
      <c r="CA13" s="128">
        <f>Timing!CA13</f>
        <v>0</v>
      </c>
      <c r="CB13" s="128">
        <f>Timing!CB13</f>
        <v>0</v>
      </c>
      <c r="CC13" s="128">
        <f>Timing!CC13</f>
        <v>0</v>
      </c>
      <c r="CD13" s="128">
        <f>Timing!CD13</f>
        <v>0</v>
      </c>
      <c r="CE13" s="128">
        <f>Timing!CE13</f>
        <v>0</v>
      </c>
      <c r="CF13" s="128">
        <f>Timing!CF13</f>
        <v>0</v>
      </c>
      <c r="CG13" s="128">
        <f>Timing!CG13</f>
        <v>0</v>
      </c>
      <c r="CH13" s="128">
        <f>Timing!CH13</f>
        <v>0</v>
      </c>
      <c r="CI13" s="128">
        <f>Timing!CI13</f>
        <v>0</v>
      </c>
      <c r="CJ13" s="128">
        <f>Timing!CJ13</f>
        <v>0</v>
      </c>
      <c r="CK13" s="128">
        <f>Timing!CK13</f>
        <v>0</v>
      </c>
      <c r="CL13" s="128">
        <f>Timing!CL13</f>
        <v>0</v>
      </c>
      <c r="CM13" s="128">
        <f>Timing!CM13</f>
        <v>0</v>
      </c>
      <c r="CN13" s="128">
        <f>Timing!CN13</f>
        <v>0</v>
      </c>
      <c r="CO13" s="128">
        <f>Timing!CO13</f>
        <v>0</v>
      </c>
      <c r="CP13" s="128">
        <f>Timing!CP13</f>
        <v>0</v>
      </c>
      <c r="CQ13" s="128">
        <f>Timing!CQ13</f>
        <v>0</v>
      </c>
      <c r="CR13" s="128">
        <f>Timing!CR13</f>
        <v>0</v>
      </c>
      <c r="CS13" s="128">
        <f>Timing!CS13</f>
        <v>0</v>
      </c>
      <c r="CT13" s="128">
        <f>Timing!CT13</f>
        <v>0</v>
      </c>
      <c r="CU13" s="128">
        <f>Timing!CU13</f>
        <v>0</v>
      </c>
      <c r="CV13" s="128">
        <f>Timing!CV13</f>
        <v>0</v>
      </c>
      <c r="CW13" s="128">
        <f>Timing!CW13</f>
        <v>0</v>
      </c>
      <c r="CX13" s="128">
        <f>Timing!CX13</f>
        <v>0</v>
      </c>
      <c r="CY13" s="128">
        <f>Timing!CY13</f>
        <v>0</v>
      </c>
      <c r="CZ13" s="128">
        <f>Timing!CZ13</f>
        <v>0</v>
      </c>
      <c r="DA13" s="128">
        <f>Timing!DA13</f>
        <v>0</v>
      </c>
      <c r="DB13" s="128">
        <f>Timing!DB13</f>
        <v>0</v>
      </c>
      <c r="DC13" s="128">
        <f>Timing!DC13</f>
        <v>0</v>
      </c>
      <c r="DD13" s="128">
        <f>Timing!DD13</f>
        <v>0</v>
      </c>
      <c r="DE13" s="128">
        <f>Timing!DE13</f>
        <v>0</v>
      </c>
      <c r="DF13" s="128">
        <f>Timing!DF13</f>
        <v>0</v>
      </c>
      <c r="DG13" s="128">
        <f>Timing!DG13</f>
        <v>0</v>
      </c>
      <c r="DH13" s="128">
        <f>Timing!DH13</f>
        <v>0</v>
      </c>
      <c r="DI13" s="128">
        <f>Timing!DI13</f>
        <v>0</v>
      </c>
      <c r="DJ13" s="128">
        <f>Timing!DJ13</f>
        <v>0</v>
      </c>
      <c r="DK13" s="128">
        <f>Timing!DK13</f>
        <v>0</v>
      </c>
      <c r="DL13" s="128">
        <f>Timing!DL13</f>
        <v>0</v>
      </c>
      <c r="DM13" s="128">
        <f>Timing!DM13</f>
        <v>0</v>
      </c>
      <c r="DN13" s="128">
        <f>Timing!DN13</f>
        <v>0</v>
      </c>
      <c r="DO13" s="128">
        <f>Timing!DO13</f>
        <v>0</v>
      </c>
      <c r="DP13" s="128">
        <f>Timing!DP13</f>
        <v>0</v>
      </c>
      <c r="DQ13" s="128">
        <f>Timing!DQ13</f>
        <v>0</v>
      </c>
      <c r="DR13" s="128">
        <f>Timing!DR13</f>
        <v>0</v>
      </c>
      <c r="DS13" s="128">
        <f>Timing!DS13</f>
        <v>0</v>
      </c>
      <c r="DT13" s="128">
        <f>Timing!DT13</f>
        <v>0</v>
      </c>
      <c r="DU13" s="128">
        <f>Timing!DU13</f>
        <v>0</v>
      </c>
      <c r="DV13" s="128">
        <f>Timing!DV13</f>
        <v>0</v>
      </c>
      <c r="DW13" s="128">
        <f>Timing!DW13</f>
        <v>0</v>
      </c>
      <c r="DX13" s="128">
        <f>Timing!DX13</f>
        <v>0</v>
      </c>
      <c r="DY13" s="128">
        <f>Timing!DY13</f>
        <v>0</v>
      </c>
    </row>
    <row r="14" spans="1:129">
      <c r="C14" s="42" t="str">
        <f>Timing!C14</f>
        <v>Zähler Monate in Betriebsphase / Operations</v>
      </c>
      <c r="D14" s="8" t="str">
        <f>Timing!D14</f>
        <v>Zahl</v>
      </c>
      <c r="E14" s="17" t="str">
        <f>Timing!E14</f>
        <v>Monate</v>
      </c>
      <c r="J14" s="128">
        <f>Timing!J14</f>
        <v>0</v>
      </c>
      <c r="K14" s="128">
        <f>Timing!K14</f>
        <v>0</v>
      </c>
      <c r="L14" s="128">
        <f>Timing!L14</f>
        <v>0</v>
      </c>
      <c r="M14" s="128">
        <f>Timing!M14</f>
        <v>0</v>
      </c>
      <c r="N14" s="128">
        <f>Timing!N14</f>
        <v>0</v>
      </c>
      <c r="O14" s="128">
        <f>Timing!O14</f>
        <v>0</v>
      </c>
      <c r="P14" s="128">
        <f>Timing!P14</f>
        <v>1</v>
      </c>
      <c r="Q14" s="128">
        <f>Timing!Q14</f>
        <v>2</v>
      </c>
      <c r="R14" s="128">
        <f>Timing!R14</f>
        <v>3</v>
      </c>
      <c r="S14" s="128">
        <f>Timing!S14</f>
        <v>4</v>
      </c>
      <c r="T14" s="128">
        <f>Timing!T14</f>
        <v>5</v>
      </c>
      <c r="U14" s="128">
        <f>Timing!U14</f>
        <v>6</v>
      </c>
      <c r="V14" s="128">
        <f>Timing!V14</f>
        <v>7</v>
      </c>
      <c r="W14" s="128">
        <f>Timing!W14</f>
        <v>8</v>
      </c>
      <c r="X14" s="128">
        <f>Timing!X14</f>
        <v>9</v>
      </c>
      <c r="Y14" s="128">
        <f>Timing!Y14</f>
        <v>10</v>
      </c>
      <c r="Z14" s="128">
        <f>Timing!Z14</f>
        <v>11</v>
      </c>
      <c r="AA14" s="128">
        <f>Timing!AA14</f>
        <v>12</v>
      </c>
      <c r="AB14" s="128">
        <f>Timing!AB14</f>
        <v>13</v>
      </c>
      <c r="AC14" s="128">
        <f>Timing!AC14</f>
        <v>14</v>
      </c>
      <c r="AD14" s="128">
        <f>Timing!AD14</f>
        <v>15</v>
      </c>
      <c r="AE14" s="128">
        <f>Timing!AE14</f>
        <v>16</v>
      </c>
      <c r="AF14" s="128">
        <f>Timing!AF14</f>
        <v>17</v>
      </c>
      <c r="AG14" s="128">
        <f>Timing!AG14</f>
        <v>18</v>
      </c>
      <c r="AH14" s="128">
        <f>Timing!AH14</f>
        <v>19</v>
      </c>
      <c r="AI14" s="128">
        <f>Timing!AI14</f>
        <v>20</v>
      </c>
      <c r="AJ14" s="128">
        <f>Timing!AJ14</f>
        <v>21</v>
      </c>
      <c r="AK14" s="128">
        <f>Timing!AK14</f>
        <v>22</v>
      </c>
      <c r="AL14" s="128">
        <f>Timing!AL14</f>
        <v>23</v>
      </c>
      <c r="AM14" s="128">
        <f>Timing!AM14</f>
        <v>24</v>
      </c>
      <c r="AN14" s="128">
        <f>Timing!AN14</f>
        <v>25</v>
      </c>
      <c r="AO14" s="128">
        <f>Timing!AO14</f>
        <v>26</v>
      </c>
      <c r="AP14" s="128">
        <f>Timing!AP14</f>
        <v>27</v>
      </c>
      <c r="AQ14" s="128">
        <f>Timing!AQ14</f>
        <v>28</v>
      </c>
      <c r="AR14" s="128">
        <f>Timing!AR14</f>
        <v>29</v>
      </c>
      <c r="AS14" s="128">
        <f>Timing!AS14</f>
        <v>30</v>
      </c>
      <c r="AT14" s="128">
        <f>Timing!AT14</f>
        <v>31</v>
      </c>
      <c r="AU14" s="128">
        <f>Timing!AU14</f>
        <v>32</v>
      </c>
      <c r="AV14" s="128">
        <f>Timing!AV14</f>
        <v>33</v>
      </c>
      <c r="AW14" s="128">
        <f>Timing!AW14</f>
        <v>34</v>
      </c>
      <c r="AX14" s="128">
        <f>Timing!AX14</f>
        <v>35</v>
      </c>
      <c r="AY14" s="128">
        <f>Timing!AY14</f>
        <v>36</v>
      </c>
      <c r="AZ14" s="128">
        <f>Timing!AZ14</f>
        <v>37</v>
      </c>
      <c r="BA14" s="128">
        <f>Timing!BA14</f>
        <v>38</v>
      </c>
      <c r="BB14" s="128">
        <f>Timing!BB14</f>
        <v>39</v>
      </c>
      <c r="BC14" s="128">
        <f>Timing!BC14</f>
        <v>40</v>
      </c>
      <c r="BD14" s="128">
        <f>Timing!BD14</f>
        <v>41</v>
      </c>
      <c r="BE14" s="128">
        <f>Timing!BE14</f>
        <v>42</v>
      </c>
      <c r="BF14" s="128">
        <f>Timing!BF14</f>
        <v>43</v>
      </c>
      <c r="BG14" s="128">
        <f>Timing!BG14</f>
        <v>44</v>
      </c>
      <c r="BH14" s="128">
        <f>Timing!BH14</f>
        <v>45</v>
      </c>
      <c r="BI14" s="128">
        <f>Timing!BI14</f>
        <v>46</v>
      </c>
      <c r="BJ14" s="128">
        <f>Timing!BJ14</f>
        <v>47</v>
      </c>
      <c r="BK14" s="128">
        <f>Timing!BK14</f>
        <v>48</v>
      </c>
      <c r="BL14" s="128">
        <f>Timing!BL14</f>
        <v>49</v>
      </c>
      <c r="BM14" s="128">
        <f>Timing!BM14</f>
        <v>50</v>
      </c>
      <c r="BN14" s="128">
        <f>Timing!BN14</f>
        <v>51</v>
      </c>
      <c r="BO14" s="128">
        <f>Timing!BO14</f>
        <v>52</v>
      </c>
      <c r="BP14" s="128">
        <f>Timing!BP14</f>
        <v>53</v>
      </c>
      <c r="BQ14" s="128">
        <f>Timing!BQ14</f>
        <v>54</v>
      </c>
      <c r="BR14" s="128">
        <f>Timing!BR14</f>
        <v>55</v>
      </c>
      <c r="BS14" s="128">
        <f>Timing!BS14</f>
        <v>56</v>
      </c>
      <c r="BT14" s="128">
        <f>Timing!BT14</f>
        <v>57</v>
      </c>
      <c r="BU14" s="128">
        <f>Timing!BU14</f>
        <v>58</v>
      </c>
      <c r="BV14" s="128">
        <f>Timing!BV14</f>
        <v>59</v>
      </c>
      <c r="BW14" s="128">
        <f>Timing!BW14</f>
        <v>60</v>
      </c>
      <c r="BX14" s="128">
        <f>Timing!BX14</f>
        <v>61</v>
      </c>
      <c r="BY14" s="128">
        <f>Timing!BY14</f>
        <v>62</v>
      </c>
      <c r="BZ14" s="128">
        <f>Timing!BZ14</f>
        <v>63</v>
      </c>
      <c r="CA14" s="128">
        <f>Timing!CA14</f>
        <v>64</v>
      </c>
      <c r="CB14" s="128">
        <f>Timing!CB14</f>
        <v>65</v>
      </c>
      <c r="CC14" s="128">
        <f>Timing!CC14</f>
        <v>66</v>
      </c>
      <c r="CD14" s="128">
        <f>Timing!CD14</f>
        <v>67</v>
      </c>
      <c r="CE14" s="128">
        <f>Timing!CE14</f>
        <v>68</v>
      </c>
      <c r="CF14" s="128">
        <f>Timing!CF14</f>
        <v>69</v>
      </c>
      <c r="CG14" s="128">
        <f>Timing!CG14</f>
        <v>70</v>
      </c>
      <c r="CH14" s="128">
        <f>Timing!CH14</f>
        <v>71</v>
      </c>
      <c r="CI14" s="128">
        <f>Timing!CI14</f>
        <v>72</v>
      </c>
      <c r="CJ14" s="128">
        <f>Timing!CJ14</f>
        <v>0</v>
      </c>
      <c r="CK14" s="128">
        <f>Timing!CK14</f>
        <v>0</v>
      </c>
      <c r="CL14" s="128">
        <f>Timing!CL14</f>
        <v>0</v>
      </c>
      <c r="CM14" s="128">
        <f>Timing!CM14</f>
        <v>0</v>
      </c>
      <c r="CN14" s="128">
        <f>Timing!CN14</f>
        <v>0</v>
      </c>
      <c r="CO14" s="128">
        <f>Timing!CO14</f>
        <v>0</v>
      </c>
      <c r="CP14" s="128">
        <f>Timing!CP14</f>
        <v>0</v>
      </c>
      <c r="CQ14" s="128">
        <f>Timing!CQ14</f>
        <v>0</v>
      </c>
      <c r="CR14" s="128">
        <f>Timing!CR14</f>
        <v>0</v>
      </c>
      <c r="CS14" s="128">
        <f>Timing!CS14</f>
        <v>0</v>
      </c>
      <c r="CT14" s="128">
        <f>Timing!CT14</f>
        <v>0</v>
      </c>
      <c r="CU14" s="128">
        <f>Timing!CU14</f>
        <v>0</v>
      </c>
      <c r="CV14" s="128">
        <f>Timing!CV14</f>
        <v>0</v>
      </c>
      <c r="CW14" s="128">
        <f>Timing!CW14</f>
        <v>0</v>
      </c>
      <c r="CX14" s="128">
        <f>Timing!CX14</f>
        <v>0</v>
      </c>
      <c r="CY14" s="128">
        <f>Timing!CY14</f>
        <v>0</v>
      </c>
      <c r="CZ14" s="128">
        <f>Timing!CZ14</f>
        <v>0</v>
      </c>
      <c r="DA14" s="128">
        <f>Timing!DA14</f>
        <v>0</v>
      </c>
      <c r="DB14" s="128">
        <f>Timing!DB14</f>
        <v>0</v>
      </c>
      <c r="DC14" s="128">
        <f>Timing!DC14</f>
        <v>0</v>
      </c>
      <c r="DD14" s="128">
        <f>Timing!DD14</f>
        <v>0</v>
      </c>
      <c r="DE14" s="128">
        <f>Timing!DE14</f>
        <v>0</v>
      </c>
      <c r="DF14" s="128">
        <f>Timing!DF14</f>
        <v>0</v>
      </c>
      <c r="DG14" s="128">
        <f>Timing!DG14</f>
        <v>0</v>
      </c>
      <c r="DH14" s="128">
        <f>Timing!DH14</f>
        <v>0</v>
      </c>
      <c r="DI14" s="128">
        <f>Timing!DI14</f>
        <v>0</v>
      </c>
      <c r="DJ14" s="128">
        <f>Timing!DJ14</f>
        <v>0</v>
      </c>
      <c r="DK14" s="128">
        <f>Timing!DK14</f>
        <v>0</v>
      </c>
      <c r="DL14" s="128">
        <f>Timing!DL14</f>
        <v>0</v>
      </c>
      <c r="DM14" s="128">
        <f>Timing!DM14</f>
        <v>0</v>
      </c>
      <c r="DN14" s="128">
        <f>Timing!DN14</f>
        <v>0</v>
      </c>
      <c r="DO14" s="128">
        <f>Timing!DO14</f>
        <v>0</v>
      </c>
      <c r="DP14" s="128">
        <f>Timing!DP14</f>
        <v>0</v>
      </c>
      <c r="DQ14" s="128">
        <f>Timing!DQ14</f>
        <v>0</v>
      </c>
      <c r="DR14" s="128">
        <f>Timing!DR14</f>
        <v>0</v>
      </c>
      <c r="DS14" s="128">
        <f>Timing!DS14</f>
        <v>0</v>
      </c>
      <c r="DT14" s="128">
        <f>Timing!DT14</f>
        <v>0</v>
      </c>
      <c r="DU14" s="128">
        <f>Timing!DU14</f>
        <v>0</v>
      </c>
      <c r="DV14" s="128">
        <f>Timing!DV14</f>
        <v>0</v>
      </c>
      <c r="DW14" s="128">
        <f>Timing!DW14</f>
        <v>0</v>
      </c>
      <c r="DX14" s="128">
        <f>Timing!DX14</f>
        <v>0</v>
      </c>
      <c r="DY14" s="128">
        <f>Timing!DY14</f>
        <v>0</v>
      </c>
    </row>
    <row r="15" spans="1:129">
      <c r="C15" s="42" t="str">
        <f>Timing!C15</f>
        <v>Zähler Jahre in Betriebsphase / Operations</v>
      </c>
      <c r="D15" s="8" t="str">
        <f>Timing!D15</f>
        <v>Zahl</v>
      </c>
      <c r="E15" s="138">
        <f>Timing!E15</f>
        <v>1</v>
      </c>
      <c r="J15" s="128">
        <f>Timing!J15</f>
        <v>0</v>
      </c>
      <c r="K15" s="128">
        <f>Timing!K15</f>
        <v>0</v>
      </c>
      <c r="L15" s="128">
        <f>Timing!L15</f>
        <v>0</v>
      </c>
      <c r="M15" s="128">
        <f>Timing!M15</f>
        <v>0</v>
      </c>
      <c r="N15" s="128">
        <f>Timing!N15</f>
        <v>0</v>
      </c>
      <c r="O15" s="128">
        <f>Timing!O15</f>
        <v>0</v>
      </c>
      <c r="P15" s="128">
        <f>Timing!P15</f>
        <v>1</v>
      </c>
      <c r="Q15" s="128">
        <f>Timing!Q15</f>
        <v>1</v>
      </c>
      <c r="R15" s="128">
        <f>Timing!R15</f>
        <v>1</v>
      </c>
      <c r="S15" s="128">
        <f>Timing!S15</f>
        <v>1</v>
      </c>
      <c r="T15" s="128">
        <f>Timing!T15</f>
        <v>1</v>
      </c>
      <c r="U15" s="128">
        <f>Timing!U15</f>
        <v>1</v>
      </c>
      <c r="V15" s="128">
        <f>Timing!V15</f>
        <v>1</v>
      </c>
      <c r="W15" s="128">
        <f>Timing!W15</f>
        <v>1</v>
      </c>
      <c r="X15" s="128">
        <f>Timing!X15</f>
        <v>1</v>
      </c>
      <c r="Y15" s="128">
        <f>Timing!Y15</f>
        <v>1</v>
      </c>
      <c r="Z15" s="128">
        <f>Timing!Z15</f>
        <v>1</v>
      </c>
      <c r="AA15" s="128">
        <f>Timing!AA15</f>
        <v>1</v>
      </c>
      <c r="AB15" s="128">
        <f>Timing!AB15</f>
        <v>2</v>
      </c>
      <c r="AC15" s="128">
        <f>Timing!AC15</f>
        <v>2</v>
      </c>
      <c r="AD15" s="128">
        <f>Timing!AD15</f>
        <v>2</v>
      </c>
      <c r="AE15" s="128">
        <f>Timing!AE15</f>
        <v>2</v>
      </c>
      <c r="AF15" s="128">
        <f>Timing!AF15</f>
        <v>2</v>
      </c>
      <c r="AG15" s="128">
        <f>Timing!AG15</f>
        <v>2</v>
      </c>
      <c r="AH15" s="128">
        <f>Timing!AH15</f>
        <v>2</v>
      </c>
      <c r="AI15" s="128">
        <f>Timing!AI15</f>
        <v>2</v>
      </c>
      <c r="AJ15" s="128">
        <f>Timing!AJ15</f>
        <v>2</v>
      </c>
      <c r="AK15" s="128">
        <f>Timing!AK15</f>
        <v>2</v>
      </c>
      <c r="AL15" s="128">
        <f>Timing!AL15</f>
        <v>2</v>
      </c>
      <c r="AM15" s="128">
        <f>Timing!AM15</f>
        <v>2</v>
      </c>
      <c r="AN15" s="128">
        <f>Timing!AN15</f>
        <v>3</v>
      </c>
      <c r="AO15" s="128">
        <f>Timing!AO15</f>
        <v>3</v>
      </c>
      <c r="AP15" s="128">
        <f>Timing!AP15</f>
        <v>3</v>
      </c>
      <c r="AQ15" s="128">
        <f>Timing!AQ15</f>
        <v>3</v>
      </c>
      <c r="AR15" s="128">
        <f>Timing!AR15</f>
        <v>3</v>
      </c>
      <c r="AS15" s="128">
        <f>Timing!AS15</f>
        <v>3</v>
      </c>
      <c r="AT15" s="128">
        <f>Timing!AT15</f>
        <v>3</v>
      </c>
      <c r="AU15" s="128">
        <f>Timing!AU15</f>
        <v>3</v>
      </c>
      <c r="AV15" s="128">
        <f>Timing!AV15</f>
        <v>3</v>
      </c>
      <c r="AW15" s="128">
        <f>Timing!AW15</f>
        <v>3</v>
      </c>
      <c r="AX15" s="128">
        <f>Timing!AX15</f>
        <v>3</v>
      </c>
      <c r="AY15" s="128">
        <f>Timing!AY15</f>
        <v>3</v>
      </c>
      <c r="AZ15" s="128">
        <f>Timing!AZ15</f>
        <v>4</v>
      </c>
      <c r="BA15" s="128">
        <f>Timing!BA15</f>
        <v>4</v>
      </c>
      <c r="BB15" s="128">
        <f>Timing!BB15</f>
        <v>4</v>
      </c>
      <c r="BC15" s="128">
        <f>Timing!BC15</f>
        <v>4</v>
      </c>
      <c r="BD15" s="128">
        <f>Timing!BD15</f>
        <v>4</v>
      </c>
      <c r="BE15" s="128">
        <f>Timing!BE15</f>
        <v>4</v>
      </c>
      <c r="BF15" s="128">
        <f>Timing!BF15</f>
        <v>4</v>
      </c>
      <c r="BG15" s="128">
        <f>Timing!BG15</f>
        <v>4</v>
      </c>
      <c r="BH15" s="128">
        <f>Timing!BH15</f>
        <v>4</v>
      </c>
      <c r="BI15" s="128">
        <f>Timing!BI15</f>
        <v>4</v>
      </c>
      <c r="BJ15" s="128">
        <f>Timing!BJ15</f>
        <v>4</v>
      </c>
      <c r="BK15" s="128">
        <f>Timing!BK15</f>
        <v>4</v>
      </c>
      <c r="BL15" s="128">
        <f>Timing!BL15</f>
        <v>5</v>
      </c>
      <c r="BM15" s="128">
        <f>Timing!BM15</f>
        <v>5</v>
      </c>
      <c r="BN15" s="128">
        <f>Timing!BN15</f>
        <v>5</v>
      </c>
      <c r="BO15" s="128">
        <f>Timing!BO15</f>
        <v>5</v>
      </c>
      <c r="BP15" s="128">
        <f>Timing!BP15</f>
        <v>5</v>
      </c>
      <c r="BQ15" s="128">
        <f>Timing!BQ15</f>
        <v>5</v>
      </c>
      <c r="BR15" s="128">
        <f>Timing!BR15</f>
        <v>5</v>
      </c>
      <c r="BS15" s="128">
        <f>Timing!BS15</f>
        <v>5</v>
      </c>
      <c r="BT15" s="128">
        <f>Timing!BT15</f>
        <v>5</v>
      </c>
      <c r="BU15" s="128">
        <f>Timing!BU15</f>
        <v>5</v>
      </c>
      <c r="BV15" s="128">
        <f>Timing!BV15</f>
        <v>5</v>
      </c>
      <c r="BW15" s="128">
        <f>Timing!BW15</f>
        <v>5</v>
      </c>
      <c r="BX15" s="128">
        <f>Timing!BX15</f>
        <v>6</v>
      </c>
      <c r="BY15" s="128">
        <f>Timing!BY15</f>
        <v>6</v>
      </c>
      <c r="BZ15" s="128">
        <f>Timing!BZ15</f>
        <v>6</v>
      </c>
      <c r="CA15" s="128">
        <f>Timing!CA15</f>
        <v>6</v>
      </c>
      <c r="CB15" s="128">
        <f>Timing!CB15</f>
        <v>6</v>
      </c>
      <c r="CC15" s="128">
        <f>Timing!CC15</f>
        <v>6</v>
      </c>
      <c r="CD15" s="128">
        <f>Timing!CD15</f>
        <v>6</v>
      </c>
      <c r="CE15" s="128">
        <f>Timing!CE15</f>
        <v>6</v>
      </c>
      <c r="CF15" s="128">
        <f>Timing!CF15</f>
        <v>6</v>
      </c>
      <c r="CG15" s="128">
        <f>Timing!CG15</f>
        <v>6</v>
      </c>
      <c r="CH15" s="128">
        <f>Timing!CH15</f>
        <v>6</v>
      </c>
      <c r="CI15" s="128">
        <f>Timing!CI15</f>
        <v>6</v>
      </c>
      <c r="CJ15" s="128">
        <f>Timing!CJ15</f>
        <v>0</v>
      </c>
      <c r="CK15" s="128">
        <f>Timing!CK15</f>
        <v>0</v>
      </c>
      <c r="CL15" s="128">
        <f>Timing!CL15</f>
        <v>0</v>
      </c>
      <c r="CM15" s="128">
        <f>Timing!CM15</f>
        <v>0</v>
      </c>
      <c r="CN15" s="128">
        <f>Timing!CN15</f>
        <v>0</v>
      </c>
      <c r="CO15" s="128">
        <f>Timing!CO15</f>
        <v>0</v>
      </c>
      <c r="CP15" s="128">
        <f>Timing!CP15</f>
        <v>0</v>
      </c>
      <c r="CQ15" s="128">
        <f>Timing!CQ15</f>
        <v>0</v>
      </c>
      <c r="CR15" s="128">
        <f>Timing!CR15</f>
        <v>0</v>
      </c>
      <c r="CS15" s="128">
        <f>Timing!CS15</f>
        <v>0</v>
      </c>
      <c r="CT15" s="128">
        <f>Timing!CT15</f>
        <v>0</v>
      </c>
      <c r="CU15" s="128">
        <f>Timing!CU15</f>
        <v>0</v>
      </c>
      <c r="CV15" s="128">
        <f>Timing!CV15</f>
        <v>0</v>
      </c>
      <c r="CW15" s="128">
        <f>Timing!CW15</f>
        <v>0</v>
      </c>
      <c r="CX15" s="128">
        <f>Timing!CX15</f>
        <v>0</v>
      </c>
      <c r="CY15" s="128">
        <f>Timing!CY15</f>
        <v>0</v>
      </c>
      <c r="CZ15" s="128">
        <f>Timing!CZ15</f>
        <v>0</v>
      </c>
      <c r="DA15" s="128">
        <f>Timing!DA15</f>
        <v>0</v>
      </c>
      <c r="DB15" s="128">
        <f>Timing!DB15</f>
        <v>0</v>
      </c>
      <c r="DC15" s="128">
        <f>Timing!DC15</f>
        <v>0</v>
      </c>
      <c r="DD15" s="128">
        <f>Timing!DD15</f>
        <v>0</v>
      </c>
      <c r="DE15" s="128">
        <f>Timing!DE15</f>
        <v>0</v>
      </c>
      <c r="DF15" s="128">
        <f>Timing!DF15</f>
        <v>0</v>
      </c>
      <c r="DG15" s="128">
        <f>Timing!DG15</f>
        <v>0</v>
      </c>
      <c r="DH15" s="128">
        <f>Timing!DH15</f>
        <v>0</v>
      </c>
      <c r="DI15" s="128">
        <f>Timing!DI15</f>
        <v>0</v>
      </c>
      <c r="DJ15" s="128">
        <f>Timing!DJ15</f>
        <v>0</v>
      </c>
      <c r="DK15" s="128">
        <f>Timing!DK15</f>
        <v>0</v>
      </c>
      <c r="DL15" s="128">
        <f>Timing!DL15</f>
        <v>0</v>
      </c>
      <c r="DM15" s="128">
        <f>Timing!DM15</f>
        <v>0</v>
      </c>
      <c r="DN15" s="128">
        <f>Timing!DN15</f>
        <v>0</v>
      </c>
      <c r="DO15" s="128">
        <f>Timing!DO15</f>
        <v>0</v>
      </c>
      <c r="DP15" s="128">
        <f>Timing!DP15</f>
        <v>0</v>
      </c>
      <c r="DQ15" s="128">
        <f>Timing!DQ15</f>
        <v>0</v>
      </c>
      <c r="DR15" s="128">
        <f>Timing!DR15</f>
        <v>0</v>
      </c>
      <c r="DS15" s="128">
        <f>Timing!DS15</f>
        <v>0</v>
      </c>
      <c r="DT15" s="128">
        <f>Timing!DT15</f>
        <v>0</v>
      </c>
      <c r="DU15" s="128">
        <f>Timing!DU15</f>
        <v>0</v>
      </c>
      <c r="DV15" s="128">
        <f>Timing!DV15</f>
        <v>0</v>
      </c>
      <c r="DW15" s="128">
        <f>Timing!DW15</f>
        <v>0</v>
      </c>
      <c r="DX15" s="128">
        <f>Timing!DX15</f>
        <v>0</v>
      </c>
      <c r="DY15" s="128">
        <f>Timing!DY15</f>
        <v>0</v>
      </c>
    </row>
    <row r="16" spans="1:129">
      <c r="C16" s="146" t="s">
        <v>370</v>
      </c>
      <c r="D16" s="8"/>
      <c r="I16" s="21"/>
      <c r="J16" s="128">
        <f>I16+1</f>
        <v>1</v>
      </c>
      <c r="K16" s="128">
        <f t="shared" ref="K16:BV16" si="0">J16+1</f>
        <v>2</v>
      </c>
      <c r="L16" s="128">
        <f t="shared" si="0"/>
        <v>3</v>
      </c>
      <c r="M16" s="128">
        <f t="shared" si="0"/>
        <v>4</v>
      </c>
      <c r="N16" s="128">
        <f t="shared" si="0"/>
        <v>5</v>
      </c>
      <c r="O16" s="128">
        <f t="shared" si="0"/>
        <v>6</v>
      </c>
      <c r="P16" s="128">
        <f t="shared" si="0"/>
        <v>7</v>
      </c>
      <c r="Q16" s="128">
        <f t="shared" si="0"/>
        <v>8</v>
      </c>
      <c r="R16" s="128">
        <f t="shared" si="0"/>
        <v>9</v>
      </c>
      <c r="S16" s="128">
        <f t="shared" si="0"/>
        <v>10</v>
      </c>
      <c r="T16" s="128">
        <f t="shared" si="0"/>
        <v>11</v>
      </c>
      <c r="U16" s="128">
        <f t="shared" si="0"/>
        <v>12</v>
      </c>
      <c r="V16" s="128">
        <f t="shared" si="0"/>
        <v>13</v>
      </c>
      <c r="W16" s="128">
        <f t="shared" si="0"/>
        <v>14</v>
      </c>
      <c r="X16" s="128">
        <f t="shared" si="0"/>
        <v>15</v>
      </c>
      <c r="Y16" s="128">
        <f t="shared" si="0"/>
        <v>16</v>
      </c>
      <c r="Z16" s="128">
        <f t="shared" si="0"/>
        <v>17</v>
      </c>
      <c r="AA16" s="128">
        <f t="shared" si="0"/>
        <v>18</v>
      </c>
      <c r="AB16" s="128">
        <f t="shared" si="0"/>
        <v>19</v>
      </c>
      <c r="AC16" s="128">
        <f t="shared" si="0"/>
        <v>20</v>
      </c>
      <c r="AD16" s="128">
        <f t="shared" si="0"/>
        <v>21</v>
      </c>
      <c r="AE16" s="128">
        <f t="shared" si="0"/>
        <v>22</v>
      </c>
      <c r="AF16" s="128">
        <f t="shared" si="0"/>
        <v>23</v>
      </c>
      <c r="AG16" s="128">
        <f t="shared" si="0"/>
        <v>24</v>
      </c>
      <c r="AH16" s="128">
        <f t="shared" si="0"/>
        <v>25</v>
      </c>
      <c r="AI16" s="128">
        <f t="shared" si="0"/>
        <v>26</v>
      </c>
      <c r="AJ16" s="128">
        <f t="shared" si="0"/>
        <v>27</v>
      </c>
      <c r="AK16" s="128">
        <f t="shared" si="0"/>
        <v>28</v>
      </c>
      <c r="AL16" s="128">
        <f t="shared" si="0"/>
        <v>29</v>
      </c>
      <c r="AM16" s="128">
        <f t="shared" si="0"/>
        <v>30</v>
      </c>
      <c r="AN16" s="128">
        <f t="shared" si="0"/>
        <v>31</v>
      </c>
      <c r="AO16" s="128">
        <f t="shared" si="0"/>
        <v>32</v>
      </c>
      <c r="AP16" s="128">
        <f t="shared" si="0"/>
        <v>33</v>
      </c>
      <c r="AQ16" s="128">
        <f t="shared" si="0"/>
        <v>34</v>
      </c>
      <c r="AR16" s="128">
        <f t="shared" si="0"/>
        <v>35</v>
      </c>
      <c r="AS16" s="128">
        <f t="shared" si="0"/>
        <v>36</v>
      </c>
      <c r="AT16" s="128">
        <f t="shared" si="0"/>
        <v>37</v>
      </c>
      <c r="AU16" s="128">
        <f t="shared" si="0"/>
        <v>38</v>
      </c>
      <c r="AV16" s="128">
        <f t="shared" si="0"/>
        <v>39</v>
      </c>
      <c r="AW16" s="128">
        <f t="shared" si="0"/>
        <v>40</v>
      </c>
      <c r="AX16" s="128">
        <f t="shared" si="0"/>
        <v>41</v>
      </c>
      <c r="AY16" s="128">
        <f t="shared" si="0"/>
        <v>42</v>
      </c>
      <c r="AZ16" s="128">
        <f t="shared" si="0"/>
        <v>43</v>
      </c>
      <c r="BA16" s="128">
        <f t="shared" si="0"/>
        <v>44</v>
      </c>
      <c r="BB16" s="128">
        <f t="shared" si="0"/>
        <v>45</v>
      </c>
      <c r="BC16" s="128">
        <f t="shared" si="0"/>
        <v>46</v>
      </c>
      <c r="BD16" s="128">
        <f t="shared" si="0"/>
        <v>47</v>
      </c>
      <c r="BE16" s="128">
        <f t="shared" si="0"/>
        <v>48</v>
      </c>
      <c r="BF16" s="128">
        <f t="shared" si="0"/>
        <v>49</v>
      </c>
      <c r="BG16" s="128">
        <f t="shared" si="0"/>
        <v>50</v>
      </c>
      <c r="BH16" s="128">
        <f t="shared" si="0"/>
        <v>51</v>
      </c>
      <c r="BI16" s="128">
        <f t="shared" si="0"/>
        <v>52</v>
      </c>
      <c r="BJ16" s="128">
        <f t="shared" si="0"/>
        <v>53</v>
      </c>
      <c r="BK16" s="128">
        <f t="shared" si="0"/>
        <v>54</v>
      </c>
      <c r="BL16" s="128">
        <f t="shared" si="0"/>
        <v>55</v>
      </c>
      <c r="BM16" s="128">
        <f t="shared" si="0"/>
        <v>56</v>
      </c>
      <c r="BN16" s="128">
        <f t="shared" si="0"/>
        <v>57</v>
      </c>
      <c r="BO16" s="128">
        <f t="shared" si="0"/>
        <v>58</v>
      </c>
      <c r="BP16" s="128">
        <f t="shared" si="0"/>
        <v>59</v>
      </c>
      <c r="BQ16" s="128">
        <f t="shared" si="0"/>
        <v>60</v>
      </c>
      <c r="BR16" s="128">
        <f t="shared" si="0"/>
        <v>61</v>
      </c>
      <c r="BS16" s="128">
        <f t="shared" si="0"/>
        <v>62</v>
      </c>
      <c r="BT16" s="128">
        <f t="shared" si="0"/>
        <v>63</v>
      </c>
      <c r="BU16" s="128">
        <f t="shared" si="0"/>
        <v>64</v>
      </c>
      <c r="BV16" s="128">
        <f t="shared" si="0"/>
        <v>65</v>
      </c>
      <c r="BW16" s="128">
        <f t="shared" ref="BW16:DY16" si="1">BV16+1</f>
        <v>66</v>
      </c>
      <c r="BX16" s="128">
        <f t="shared" si="1"/>
        <v>67</v>
      </c>
      <c r="BY16" s="128">
        <f t="shared" si="1"/>
        <v>68</v>
      </c>
      <c r="BZ16" s="128">
        <f t="shared" si="1"/>
        <v>69</v>
      </c>
      <c r="CA16" s="128">
        <f t="shared" si="1"/>
        <v>70</v>
      </c>
      <c r="CB16" s="128">
        <f t="shared" si="1"/>
        <v>71</v>
      </c>
      <c r="CC16" s="128">
        <f t="shared" si="1"/>
        <v>72</v>
      </c>
      <c r="CD16" s="128">
        <f t="shared" si="1"/>
        <v>73</v>
      </c>
      <c r="CE16" s="128">
        <f t="shared" si="1"/>
        <v>74</v>
      </c>
      <c r="CF16" s="128">
        <f t="shared" si="1"/>
        <v>75</v>
      </c>
      <c r="CG16" s="128">
        <f t="shared" si="1"/>
        <v>76</v>
      </c>
      <c r="CH16" s="128">
        <f t="shared" si="1"/>
        <v>77</v>
      </c>
      <c r="CI16" s="128">
        <f t="shared" si="1"/>
        <v>78</v>
      </c>
      <c r="CJ16" s="128">
        <f t="shared" si="1"/>
        <v>79</v>
      </c>
      <c r="CK16" s="128">
        <f t="shared" si="1"/>
        <v>80</v>
      </c>
      <c r="CL16" s="128">
        <f t="shared" si="1"/>
        <v>81</v>
      </c>
      <c r="CM16" s="128">
        <f t="shared" si="1"/>
        <v>82</v>
      </c>
      <c r="CN16" s="128">
        <f t="shared" si="1"/>
        <v>83</v>
      </c>
      <c r="CO16" s="128">
        <f t="shared" si="1"/>
        <v>84</v>
      </c>
      <c r="CP16" s="128">
        <f t="shared" si="1"/>
        <v>85</v>
      </c>
      <c r="CQ16" s="128">
        <f t="shared" si="1"/>
        <v>86</v>
      </c>
      <c r="CR16" s="128">
        <f t="shared" si="1"/>
        <v>87</v>
      </c>
      <c r="CS16" s="128">
        <f t="shared" si="1"/>
        <v>88</v>
      </c>
      <c r="CT16" s="128">
        <f t="shared" si="1"/>
        <v>89</v>
      </c>
      <c r="CU16" s="128">
        <f t="shared" si="1"/>
        <v>90</v>
      </c>
      <c r="CV16" s="128">
        <f t="shared" si="1"/>
        <v>91</v>
      </c>
      <c r="CW16" s="128">
        <f t="shared" si="1"/>
        <v>92</v>
      </c>
      <c r="CX16" s="128">
        <f t="shared" si="1"/>
        <v>93</v>
      </c>
      <c r="CY16" s="128">
        <f t="shared" si="1"/>
        <v>94</v>
      </c>
      <c r="CZ16" s="128">
        <f t="shared" si="1"/>
        <v>95</v>
      </c>
      <c r="DA16" s="128">
        <f t="shared" si="1"/>
        <v>96</v>
      </c>
      <c r="DB16" s="128">
        <f t="shared" si="1"/>
        <v>97</v>
      </c>
      <c r="DC16" s="128">
        <f t="shared" si="1"/>
        <v>98</v>
      </c>
      <c r="DD16" s="128">
        <f t="shared" si="1"/>
        <v>99</v>
      </c>
      <c r="DE16" s="128">
        <f t="shared" si="1"/>
        <v>100</v>
      </c>
      <c r="DF16" s="128">
        <f t="shared" si="1"/>
        <v>101</v>
      </c>
      <c r="DG16" s="128">
        <f t="shared" si="1"/>
        <v>102</v>
      </c>
      <c r="DH16" s="128">
        <f t="shared" si="1"/>
        <v>103</v>
      </c>
      <c r="DI16" s="128">
        <f t="shared" si="1"/>
        <v>104</v>
      </c>
      <c r="DJ16" s="128">
        <f t="shared" si="1"/>
        <v>105</v>
      </c>
      <c r="DK16" s="128">
        <f t="shared" si="1"/>
        <v>106</v>
      </c>
      <c r="DL16" s="128">
        <f t="shared" si="1"/>
        <v>107</v>
      </c>
      <c r="DM16" s="128">
        <f t="shared" si="1"/>
        <v>108</v>
      </c>
      <c r="DN16" s="128">
        <f t="shared" si="1"/>
        <v>109</v>
      </c>
      <c r="DO16" s="128">
        <f t="shared" si="1"/>
        <v>110</v>
      </c>
      <c r="DP16" s="128">
        <f t="shared" si="1"/>
        <v>111</v>
      </c>
      <c r="DQ16" s="128">
        <f t="shared" si="1"/>
        <v>112</v>
      </c>
      <c r="DR16" s="128">
        <f t="shared" si="1"/>
        <v>113</v>
      </c>
      <c r="DS16" s="128">
        <f t="shared" si="1"/>
        <v>114</v>
      </c>
      <c r="DT16" s="128">
        <f t="shared" si="1"/>
        <v>115</v>
      </c>
      <c r="DU16" s="128">
        <f t="shared" si="1"/>
        <v>116</v>
      </c>
      <c r="DV16" s="128">
        <f t="shared" si="1"/>
        <v>117</v>
      </c>
      <c r="DW16" s="128">
        <f t="shared" si="1"/>
        <v>118</v>
      </c>
      <c r="DX16" s="128">
        <f t="shared" si="1"/>
        <v>119</v>
      </c>
      <c r="DY16" s="128">
        <f t="shared" si="1"/>
        <v>120</v>
      </c>
    </row>
    <row r="19" spans="1:129" ht="24" thickBot="1">
      <c r="A19" s="1"/>
      <c r="B19" s="1"/>
      <c r="C19" s="1" t="s">
        <v>219</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row>
    <row r="21" spans="1:129">
      <c r="C21" s="193">
        <f>Inputs!C61</f>
        <v>1</v>
      </c>
      <c r="D21" s="8"/>
      <c r="E21" s="195" t="str">
        <f>Inputs!E61</f>
        <v>Grundstücke u. Gebäude</v>
      </c>
      <c r="F21" s="196"/>
      <c r="G21" s="197"/>
    </row>
    <row r="22" spans="1:129" ht="13.5" customHeight="1">
      <c r="C22" s="24" t="s">
        <v>261</v>
      </c>
      <c r="D22" s="133" t="s">
        <v>237</v>
      </c>
      <c r="J22" s="140">
        <f>I25*SUM(J$6:J$7)</f>
        <v>0</v>
      </c>
      <c r="K22" s="140">
        <f t="shared" ref="K22:BV22" si="2">J25*SUM(K$6:K$7)</f>
        <v>1353.0313948372795</v>
      </c>
      <c r="L22" s="140">
        <f t="shared" si="2"/>
        <v>2192.0627896745591</v>
      </c>
      <c r="M22" s="140">
        <f t="shared" si="2"/>
        <v>2805.3780065180508</v>
      </c>
      <c r="N22" s="140">
        <f t="shared" si="2"/>
        <v>3680.335623635709</v>
      </c>
      <c r="O22" s="140">
        <f t="shared" si="2"/>
        <v>4263.6827435286459</v>
      </c>
      <c r="P22" s="140">
        <f t="shared" si="2"/>
        <v>4518.4494552683036</v>
      </c>
      <c r="Q22" s="140">
        <f t="shared" si="2"/>
        <v>4493.3469582945909</v>
      </c>
      <c r="R22" s="140">
        <f t="shared" si="2"/>
        <v>4468.2444613208781</v>
      </c>
      <c r="S22" s="140">
        <f t="shared" si="2"/>
        <v>4443.1419643471654</v>
      </c>
      <c r="T22" s="140">
        <f t="shared" si="2"/>
        <v>4418.0394673734527</v>
      </c>
      <c r="U22" s="140">
        <f t="shared" si="2"/>
        <v>4392.9369703997399</v>
      </c>
      <c r="V22" s="140">
        <f t="shared" si="2"/>
        <v>4367.8344734260272</v>
      </c>
      <c r="W22" s="140">
        <f t="shared" si="2"/>
        <v>4342.7319764523145</v>
      </c>
      <c r="X22" s="140">
        <f t="shared" si="2"/>
        <v>4317.6294794786018</v>
      </c>
      <c r="Y22" s="140">
        <f t="shared" si="2"/>
        <v>4292.526982504889</v>
      </c>
      <c r="Z22" s="140">
        <f t="shared" si="2"/>
        <v>4267.4244855311763</v>
      </c>
      <c r="AA22" s="140">
        <f t="shared" si="2"/>
        <v>4242.3219885574636</v>
      </c>
      <c r="AB22" s="140">
        <f t="shared" si="2"/>
        <v>4217.2194915837508</v>
      </c>
      <c r="AC22" s="140">
        <f t="shared" si="2"/>
        <v>4192.1169946100381</v>
      </c>
      <c r="AD22" s="140">
        <f t="shared" si="2"/>
        <v>4167.0144976363254</v>
      </c>
      <c r="AE22" s="140">
        <f t="shared" si="2"/>
        <v>4141.9120006626126</v>
      </c>
      <c r="AF22" s="140">
        <f t="shared" si="2"/>
        <v>4116.8095036888999</v>
      </c>
      <c r="AG22" s="140">
        <f t="shared" si="2"/>
        <v>4091.7070067151872</v>
      </c>
      <c r="AH22" s="140">
        <f t="shared" si="2"/>
        <v>4066.6045097414744</v>
      </c>
      <c r="AI22" s="140">
        <f t="shared" si="2"/>
        <v>4041.5020127677617</v>
      </c>
      <c r="AJ22" s="140">
        <f t="shared" si="2"/>
        <v>4016.399515794049</v>
      </c>
      <c r="AK22" s="140">
        <f t="shared" si="2"/>
        <v>3991.2970188203362</v>
      </c>
      <c r="AL22" s="140">
        <f t="shared" si="2"/>
        <v>3966.1945218466235</v>
      </c>
      <c r="AM22" s="140">
        <f t="shared" si="2"/>
        <v>3941.0920248729108</v>
      </c>
      <c r="AN22" s="140">
        <f t="shared" si="2"/>
        <v>3915.989527899198</v>
      </c>
      <c r="AO22" s="140">
        <f t="shared" si="2"/>
        <v>3890.8870309254853</v>
      </c>
      <c r="AP22" s="140">
        <f t="shared" si="2"/>
        <v>3865.7845339517726</v>
      </c>
      <c r="AQ22" s="140">
        <f t="shared" si="2"/>
        <v>3840.6820369780598</v>
      </c>
      <c r="AR22" s="140">
        <f t="shared" si="2"/>
        <v>3815.5795400043471</v>
      </c>
      <c r="AS22" s="140">
        <f t="shared" si="2"/>
        <v>3790.4770430306344</v>
      </c>
      <c r="AT22" s="140">
        <f t="shared" si="2"/>
        <v>3765.3745460569216</v>
      </c>
      <c r="AU22" s="140">
        <f t="shared" si="2"/>
        <v>3740.2720490832089</v>
      </c>
      <c r="AV22" s="140">
        <f t="shared" si="2"/>
        <v>3715.1695521094962</v>
      </c>
      <c r="AW22" s="140">
        <f t="shared" si="2"/>
        <v>3690.0670551357834</v>
      </c>
      <c r="AX22" s="140">
        <f t="shared" si="2"/>
        <v>3664.9645581620707</v>
      </c>
      <c r="AY22" s="140">
        <f t="shared" si="2"/>
        <v>3639.862061188358</v>
      </c>
      <c r="AZ22" s="140">
        <f t="shared" si="2"/>
        <v>3614.7595642146453</v>
      </c>
      <c r="BA22" s="140">
        <f t="shared" si="2"/>
        <v>3589.6570672409325</v>
      </c>
      <c r="BB22" s="140">
        <f t="shared" si="2"/>
        <v>3564.5545702672198</v>
      </c>
      <c r="BC22" s="140">
        <f t="shared" si="2"/>
        <v>3539.4520732935071</v>
      </c>
      <c r="BD22" s="140">
        <f t="shared" si="2"/>
        <v>3514.3495763197943</v>
      </c>
      <c r="BE22" s="140">
        <f t="shared" si="2"/>
        <v>3489.2470793460816</v>
      </c>
      <c r="BF22" s="140">
        <f t="shared" si="2"/>
        <v>3464.1445823723689</v>
      </c>
      <c r="BG22" s="140">
        <f t="shared" si="2"/>
        <v>3439.0420853986561</v>
      </c>
      <c r="BH22" s="140">
        <f t="shared" si="2"/>
        <v>3413.9395884249434</v>
      </c>
      <c r="BI22" s="140">
        <f t="shared" si="2"/>
        <v>3388.8370914512307</v>
      </c>
      <c r="BJ22" s="140">
        <f t="shared" si="2"/>
        <v>3363.7345944775179</v>
      </c>
      <c r="BK22" s="140">
        <f t="shared" si="2"/>
        <v>3338.6320975038052</v>
      </c>
      <c r="BL22" s="140">
        <f t="shared" si="2"/>
        <v>3313.5296005300925</v>
      </c>
      <c r="BM22" s="140">
        <f t="shared" si="2"/>
        <v>3288.4271035563797</v>
      </c>
      <c r="BN22" s="140">
        <f t="shared" si="2"/>
        <v>3263.324606582667</v>
      </c>
      <c r="BO22" s="140">
        <f t="shared" si="2"/>
        <v>3238.2221096089543</v>
      </c>
      <c r="BP22" s="140">
        <f t="shared" si="2"/>
        <v>3213.1196126352415</v>
      </c>
      <c r="BQ22" s="140">
        <f t="shared" si="2"/>
        <v>3188.0171156615288</v>
      </c>
      <c r="BR22" s="140">
        <f t="shared" si="2"/>
        <v>3162.9146186878161</v>
      </c>
      <c r="BS22" s="140">
        <f t="shared" si="2"/>
        <v>3137.8121217141033</v>
      </c>
      <c r="BT22" s="140">
        <f t="shared" si="2"/>
        <v>3112.7096247403906</v>
      </c>
      <c r="BU22" s="140">
        <f t="shared" si="2"/>
        <v>3087.6071277666779</v>
      </c>
      <c r="BV22" s="140">
        <f t="shared" si="2"/>
        <v>3062.5046307929651</v>
      </c>
      <c r="BW22" s="140">
        <f t="shared" ref="BW22:DY22" si="3">BV25*SUM(BW$6:BW$7)</f>
        <v>3037.4021338192524</v>
      </c>
      <c r="BX22" s="140">
        <f t="shared" si="3"/>
        <v>3012.2996368455397</v>
      </c>
      <c r="BY22" s="140">
        <f t="shared" si="3"/>
        <v>2987.1971398718269</v>
      </c>
      <c r="BZ22" s="140">
        <f t="shared" si="3"/>
        <v>2962.0946428981142</v>
      </c>
      <c r="CA22" s="140">
        <f t="shared" si="3"/>
        <v>2936.9921459244015</v>
      </c>
      <c r="CB22" s="140">
        <f t="shared" si="3"/>
        <v>2911.8896489506888</v>
      </c>
      <c r="CC22" s="140">
        <f t="shared" si="3"/>
        <v>2886.787151976976</v>
      </c>
      <c r="CD22" s="140">
        <f t="shared" si="3"/>
        <v>2861.6846550032633</v>
      </c>
      <c r="CE22" s="140">
        <f t="shared" si="3"/>
        <v>2836.5821580295506</v>
      </c>
      <c r="CF22" s="140">
        <f t="shared" si="3"/>
        <v>2811.4796610558378</v>
      </c>
      <c r="CG22" s="140">
        <f t="shared" si="3"/>
        <v>2786.3771640821251</v>
      </c>
      <c r="CH22" s="140">
        <f t="shared" si="3"/>
        <v>2761.2746671084124</v>
      </c>
      <c r="CI22" s="140">
        <f t="shared" si="3"/>
        <v>2736.1721701346996</v>
      </c>
      <c r="CJ22" s="140">
        <f t="shared" si="3"/>
        <v>0</v>
      </c>
      <c r="CK22" s="140">
        <f t="shared" si="3"/>
        <v>0</v>
      </c>
      <c r="CL22" s="140">
        <f t="shared" si="3"/>
        <v>0</v>
      </c>
      <c r="CM22" s="140">
        <f t="shared" si="3"/>
        <v>0</v>
      </c>
      <c r="CN22" s="140">
        <f t="shared" si="3"/>
        <v>0</v>
      </c>
      <c r="CO22" s="140">
        <f t="shared" si="3"/>
        <v>0</v>
      </c>
      <c r="CP22" s="140">
        <f t="shared" si="3"/>
        <v>0</v>
      </c>
      <c r="CQ22" s="140">
        <f t="shared" si="3"/>
        <v>0</v>
      </c>
      <c r="CR22" s="140">
        <f t="shared" si="3"/>
        <v>0</v>
      </c>
      <c r="CS22" s="140">
        <f t="shared" si="3"/>
        <v>0</v>
      </c>
      <c r="CT22" s="140">
        <f t="shared" si="3"/>
        <v>0</v>
      </c>
      <c r="CU22" s="140">
        <f t="shared" si="3"/>
        <v>0</v>
      </c>
      <c r="CV22" s="140">
        <f t="shared" si="3"/>
        <v>0</v>
      </c>
      <c r="CW22" s="140">
        <f t="shared" si="3"/>
        <v>0</v>
      </c>
      <c r="CX22" s="140">
        <f t="shared" si="3"/>
        <v>0</v>
      </c>
      <c r="CY22" s="140">
        <f t="shared" si="3"/>
        <v>0</v>
      </c>
      <c r="CZ22" s="140">
        <f t="shared" si="3"/>
        <v>0</v>
      </c>
      <c r="DA22" s="140">
        <f t="shared" si="3"/>
        <v>0</v>
      </c>
      <c r="DB22" s="140">
        <f t="shared" si="3"/>
        <v>0</v>
      </c>
      <c r="DC22" s="140">
        <f t="shared" si="3"/>
        <v>0</v>
      </c>
      <c r="DD22" s="140">
        <f t="shared" si="3"/>
        <v>0</v>
      </c>
      <c r="DE22" s="140">
        <f t="shared" si="3"/>
        <v>0</v>
      </c>
      <c r="DF22" s="140">
        <f t="shared" si="3"/>
        <v>0</v>
      </c>
      <c r="DG22" s="140">
        <f t="shared" si="3"/>
        <v>0</v>
      </c>
      <c r="DH22" s="140">
        <f t="shared" si="3"/>
        <v>0</v>
      </c>
      <c r="DI22" s="140">
        <f t="shared" si="3"/>
        <v>0</v>
      </c>
      <c r="DJ22" s="140">
        <f t="shared" si="3"/>
        <v>0</v>
      </c>
      <c r="DK22" s="140">
        <f t="shared" si="3"/>
        <v>0</v>
      </c>
      <c r="DL22" s="140">
        <f t="shared" si="3"/>
        <v>0</v>
      </c>
      <c r="DM22" s="140">
        <f t="shared" si="3"/>
        <v>0</v>
      </c>
      <c r="DN22" s="140">
        <f t="shared" si="3"/>
        <v>0</v>
      </c>
      <c r="DO22" s="140">
        <f t="shared" si="3"/>
        <v>0</v>
      </c>
      <c r="DP22" s="140">
        <f t="shared" si="3"/>
        <v>0</v>
      </c>
      <c r="DQ22" s="140">
        <f t="shared" si="3"/>
        <v>0</v>
      </c>
      <c r="DR22" s="140">
        <f t="shared" si="3"/>
        <v>0</v>
      </c>
      <c r="DS22" s="140">
        <f t="shared" si="3"/>
        <v>0</v>
      </c>
      <c r="DT22" s="140">
        <f t="shared" si="3"/>
        <v>0</v>
      </c>
      <c r="DU22" s="140">
        <f t="shared" si="3"/>
        <v>0</v>
      </c>
      <c r="DV22" s="140">
        <f t="shared" si="3"/>
        <v>0</v>
      </c>
      <c r="DW22" s="140">
        <f t="shared" si="3"/>
        <v>0</v>
      </c>
      <c r="DX22" s="140">
        <f t="shared" si="3"/>
        <v>0</v>
      </c>
      <c r="DY22" s="140">
        <f t="shared" si="3"/>
        <v>0</v>
      </c>
    </row>
    <row r="23" spans="1:129" ht="13.5" customHeight="1">
      <c r="C23" s="24" t="s">
        <v>285</v>
      </c>
      <c r="D23" s="133" t="s">
        <v>237</v>
      </c>
      <c r="E23" s="11" t="s">
        <v>286</v>
      </c>
      <c r="F23" s="11" t="s">
        <v>226</v>
      </c>
      <c r="I23" s="164">
        <f t="shared" ref="I23:I24" si="4">SUM(J23:DY23)</f>
        <v>4518.4494552683036</v>
      </c>
      <c r="J23" s="179">
        <f>Cons!J102</f>
        <v>1353.0313948372795</v>
      </c>
      <c r="K23" s="179">
        <f>Cons!K102</f>
        <v>839.03139483727955</v>
      </c>
      <c r="L23" s="179">
        <f>Cons!L102</f>
        <v>613.31521684349173</v>
      </c>
      <c r="M23" s="179">
        <f>Cons!M102</f>
        <v>874.95761711765829</v>
      </c>
      <c r="N23" s="179">
        <f>Cons!N102</f>
        <v>583.34711989293669</v>
      </c>
      <c r="O23" s="179">
        <f>Cons!O102</f>
        <v>254.76671173965772</v>
      </c>
      <c r="P23" s="179">
        <f>Cons!P102</f>
        <v>0</v>
      </c>
      <c r="Q23" s="179">
        <f>Cons!Q102</f>
        <v>0</v>
      </c>
      <c r="R23" s="179">
        <f>Cons!R102</f>
        <v>0</v>
      </c>
      <c r="S23" s="179">
        <f>Cons!S102</f>
        <v>0</v>
      </c>
      <c r="T23" s="179">
        <f>Cons!T102</f>
        <v>0</v>
      </c>
      <c r="U23" s="179">
        <f>Cons!U102</f>
        <v>0</v>
      </c>
      <c r="V23" s="179">
        <f>Cons!V102</f>
        <v>0</v>
      </c>
      <c r="W23" s="179">
        <f>Cons!W102</f>
        <v>0</v>
      </c>
      <c r="X23" s="179">
        <f>Cons!X102</f>
        <v>0</v>
      </c>
      <c r="Y23" s="179">
        <f>Cons!Y102</f>
        <v>0</v>
      </c>
      <c r="Z23" s="179">
        <f>Cons!Z102</f>
        <v>0</v>
      </c>
      <c r="AA23" s="179">
        <f>Cons!AA102</f>
        <v>0</v>
      </c>
      <c r="AB23" s="179">
        <f>Cons!AB102</f>
        <v>0</v>
      </c>
      <c r="AC23" s="179">
        <f>Cons!AC102</f>
        <v>0</v>
      </c>
      <c r="AD23" s="179">
        <f>Cons!AD102</f>
        <v>0</v>
      </c>
      <c r="AE23" s="179">
        <f>Cons!AE102</f>
        <v>0</v>
      </c>
      <c r="AF23" s="179">
        <f>Cons!AF102</f>
        <v>0</v>
      </c>
      <c r="AG23" s="179">
        <f>Cons!AG102</f>
        <v>0</v>
      </c>
      <c r="AH23" s="179">
        <f>Cons!AH102</f>
        <v>0</v>
      </c>
      <c r="AI23" s="179">
        <f>Cons!AI102</f>
        <v>0</v>
      </c>
      <c r="AJ23" s="179">
        <f>Cons!AJ102</f>
        <v>0</v>
      </c>
      <c r="AK23" s="179">
        <f>Cons!AK102</f>
        <v>0</v>
      </c>
      <c r="AL23" s="179">
        <f>Cons!AL102</f>
        <v>0</v>
      </c>
      <c r="AM23" s="179">
        <f>Cons!AM102</f>
        <v>0</v>
      </c>
      <c r="AN23" s="179">
        <f>Cons!AN102</f>
        <v>0</v>
      </c>
      <c r="AO23" s="179">
        <f>Cons!AO102</f>
        <v>0</v>
      </c>
      <c r="AP23" s="179">
        <f>Cons!AP102</f>
        <v>0</v>
      </c>
      <c r="AQ23" s="179">
        <f>Cons!AQ102</f>
        <v>0</v>
      </c>
      <c r="AR23" s="179">
        <f>Cons!AR102</f>
        <v>0</v>
      </c>
      <c r="AS23" s="179">
        <f>Cons!AS102</f>
        <v>0</v>
      </c>
      <c r="AT23" s="179">
        <f>Cons!AT102</f>
        <v>0</v>
      </c>
      <c r="AU23" s="179">
        <f>Cons!AU102</f>
        <v>0</v>
      </c>
      <c r="AV23" s="179">
        <f>Cons!AV102</f>
        <v>0</v>
      </c>
      <c r="AW23" s="179">
        <f>Cons!AW102</f>
        <v>0</v>
      </c>
      <c r="AX23" s="179">
        <f>Cons!AX102</f>
        <v>0</v>
      </c>
      <c r="AY23" s="179">
        <f>Cons!AY102</f>
        <v>0</v>
      </c>
      <c r="AZ23" s="179">
        <f>Cons!AZ102</f>
        <v>0</v>
      </c>
      <c r="BA23" s="179">
        <f>Cons!BA102</f>
        <v>0</v>
      </c>
      <c r="BB23" s="179">
        <f>Cons!BB102</f>
        <v>0</v>
      </c>
      <c r="BC23" s="179">
        <f>Cons!BC102</f>
        <v>0</v>
      </c>
      <c r="BD23" s="179">
        <f>Cons!BD102</f>
        <v>0</v>
      </c>
      <c r="BE23" s="179">
        <f>Cons!BE102</f>
        <v>0</v>
      </c>
      <c r="BF23" s="179">
        <f>Cons!BF102</f>
        <v>0</v>
      </c>
      <c r="BG23" s="179">
        <f>Cons!BG102</f>
        <v>0</v>
      </c>
      <c r="BH23" s="179">
        <f>Cons!BH102</f>
        <v>0</v>
      </c>
      <c r="BI23" s="179">
        <f>Cons!BI102</f>
        <v>0</v>
      </c>
      <c r="BJ23" s="179">
        <f>Cons!BJ102</f>
        <v>0</v>
      </c>
      <c r="BK23" s="179">
        <f>Cons!BK102</f>
        <v>0</v>
      </c>
      <c r="BL23" s="179">
        <f>Cons!BL102</f>
        <v>0</v>
      </c>
      <c r="BM23" s="179">
        <f>Cons!BM102</f>
        <v>0</v>
      </c>
      <c r="BN23" s="179">
        <f>Cons!BN102</f>
        <v>0</v>
      </c>
      <c r="BO23" s="179">
        <f>Cons!BO102</f>
        <v>0</v>
      </c>
      <c r="BP23" s="179">
        <f>Cons!BP102</f>
        <v>0</v>
      </c>
      <c r="BQ23" s="179">
        <f>Cons!BQ102</f>
        <v>0</v>
      </c>
      <c r="BR23" s="179">
        <f>Cons!BR102</f>
        <v>0</v>
      </c>
      <c r="BS23" s="179">
        <f>Cons!BS102</f>
        <v>0</v>
      </c>
      <c r="BT23" s="179">
        <f>Cons!BT102</f>
        <v>0</v>
      </c>
      <c r="BU23" s="179">
        <f>Cons!BU102</f>
        <v>0</v>
      </c>
      <c r="BV23" s="179">
        <f>Cons!BV102</f>
        <v>0</v>
      </c>
      <c r="BW23" s="179">
        <f>Cons!BW102</f>
        <v>0</v>
      </c>
      <c r="BX23" s="179">
        <f>Cons!BX102</f>
        <v>0</v>
      </c>
      <c r="BY23" s="179">
        <f>Cons!BY102</f>
        <v>0</v>
      </c>
      <c r="BZ23" s="179">
        <f>Cons!BZ102</f>
        <v>0</v>
      </c>
      <c r="CA23" s="179">
        <f>Cons!CA102</f>
        <v>0</v>
      </c>
      <c r="CB23" s="179">
        <f>Cons!CB102</f>
        <v>0</v>
      </c>
      <c r="CC23" s="179">
        <f>Cons!CC102</f>
        <v>0</v>
      </c>
      <c r="CD23" s="179">
        <f>Cons!CD102</f>
        <v>0</v>
      </c>
      <c r="CE23" s="179">
        <f>Cons!CE102</f>
        <v>0</v>
      </c>
      <c r="CF23" s="179">
        <f>Cons!CF102</f>
        <v>0</v>
      </c>
      <c r="CG23" s="179">
        <f>Cons!CG102</f>
        <v>0</v>
      </c>
      <c r="CH23" s="179">
        <f>Cons!CH102</f>
        <v>0</v>
      </c>
      <c r="CI23" s="179">
        <f>Cons!CI102</f>
        <v>0</v>
      </c>
      <c r="CJ23" s="179">
        <f>Cons!CJ102</f>
        <v>0</v>
      </c>
      <c r="CK23" s="179">
        <f>Cons!CK102</f>
        <v>0</v>
      </c>
      <c r="CL23" s="179">
        <f>Cons!CL102</f>
        <v>0</v>
      </c>
      <c r="CM23" s="179">
        <f>Cons!CM102</f>
        <v>0</v>
      </c>
      <c r="CN23" s="179">
        <f>Cons!CN102</f>
        <v>0</v>
      </c>
      <c r="CO23" s="179">
        <f>Cons!CO102</f>
        <v>0</v>
      </c>
      <c r="CP23" s="179">
        <f>Cons!CP102</f>
        <v>0</v>
      </c>
      <c r="CQ23" s="179">
        <f>Cons!CQ102</f>
        <v>0</v>
      </c>
      <c r="CR23" s="179">
        <f>Cons!CR102</f>
        <v>0</v>
      </c>
      <c r="CS23" s="179">
        <f>Cons!CS102</f>
        <v>0</v>
      </c>
      <c r="CT23" s="179">
        <f>Cons!CT102</f>
        <v>0</v>
      </c>
      <c r="CU23" s="179">
        <f>Cons!CU102</f>
        <v>0</v>
      </c>
      <c r="CV23" s="179">
        <f>Cons!CV102</f>
        <v>0</v>
      </c>
      <c r="CW23" s="179">
        <f>Cons!CW102</f>
        <v>0</v>
      </c>
      <c r="CX23" s="179">
        <f>Cons!CX102</f>
        <v>0</v>
      </c>
      <c r="CY23" s="179">
        <f>Cons!CY102</f>
        <v>0</v>
      </c>
      <c r="CZ23" s="179">
        <f>Cons!CZ102</f>
        <v>0</v>
      </c>
      <c r="DA23" s="179">
        <f>Cons!DA102</f>
        <v>0</v>
      </c>
      <c r="DB23" s="179">
        <f>Cons!DB102</f>
        <v>0</v>
      </c>
      <c r="DC23" s="179">
        <f>Cons!DC102</f>
        <v>0</v>
      </c>
      <c r="DD23" s="179">
        <f>Cons!DD102</f>
        <v>0</v>
      </c>
      <c r="DE23" s="179">
        <f>Cons!DE102</f>
        <v>0</v>
      </c>
      <c r="DF23" s="179">
        <f>Cons!DF102</f>
        <v>0</v>
      </c>
      <c r="DG23" s="179">
        <f>Cons!DG102</f>
        <v>0</v>
      </c>
      <c r="DH23" s="179">
        <f>Cons!DH102</f>
        <v>0</v>
      </c>
      <c r="DI23" s="179">
        <f>Cons!DI102</f>
        <v>0</v>
      </c>
      <c r="DJ23" s="179">
        <f>Cons!DJ102</f>
        <v>0</v>
      </c>
      <c r="DK23" s="179">
        <f>Cons!DK102</f>
        <v>0</v>
      </c>
      <c r="DL23" s="179">
        <f>Cons!DL102</f>
        <v>0</v>
      </c>
      <c r="DM23" s="179">
        <f>Cons!DM102</f>
        <v>0</v>
      </c>
      <c r="DN23" s="179">
        <f>Cons!DN102</f>
        <v>0</v>
      </c>
      <c r="DO23" s="179">
        <f>Cons!DO102</f>
        <v>0</v>
      </c>
      <c r="DP23" s="179">
        <f>Cons!DP102</f>
        <v>0</v>
      </c>
      <c r="DQ23" s="179">
        <f>Cons!DQ102</f>
        <v>0</v>
      </c>
      <c r="DR23" s="179">
        <f>Cons!DR102</f>
        <v>0</v>
      </c>
      <c r="DS23" s="179">
        <f>Cons!DS102</f>
        <v>0</v>
      </c>
      <c r="DT23" s="179">
        <f>Cons!DT102</f>
        <v>0</v>
      </c>
      <c r="DU23" s="179">
        <f>Cons!DU102</f>
        <v>0</v>
      </c>
      <c r="DV23" s="179">
        <f>Cons!DV102</f>
        <v>0</v>
      </c>
      <c r="DW23" s="179">
        <f>Cons!DW102</f>
        <v>0</v>
      </c>
      <c r="DX23" s="179">
        <f>Cons!DX102</f>
        <v>0</v>
      </c>
      <c r="DY23" s="179">
        <f>Cons!DY102</f>
        <v>0</v>
      </c>
    </row>
    <row r="24" spans="1:129" ht="13.5" customHeight="1">
      <c r="C24" s="24" t="s">
        <v>219</v>
      </c>
      <c r="D24" s="133" t="s">
        <v>237</v>
      </c>
      <c r="E24" s="194">
        <f>Inputs!F61</f>
        <v>15</v>
      </c>
      <c r="F24" s="185">
        <f>Inputs!H61</f>
        <v>5.5555555555555558E-3</v>
      </c>
      <c r="I24" s="164">
        <f t="shared" si="4"/>
        <v>-1807.3797821073201</v>
      </c>
      <c r="J24" s="176">
        <f t="shared" ref="J24:N24" si="5">-MIN($I23*$F24,J22)*J$7</f>
        <v>0</v>
      </c>
      <c r="K24" s="176">
        <f t="shared" si="5"/>
        <v>0</v>
      </c>
      <c r="L24" s="176">
        <f t="shared" si="5"/>
        <v>0</v>
      </c>
      <c r="M24" s="176">
        <f t="shared" si="5"/>
        <v>0</v>
      </c>
      <c r="N24" s="176">
        <f t="shared" si="5"/>
        <v>0</v>
      </c>
      <c r="O24" s="176">
        <f t="shared" ref="O24" si="6">-MIN($I23*$F24,O22)*O$7</f>
        <v>0</v>
      </c>
      <c r="P24" s="176">
        <f t="shared" ref="P24" si="7">-MIN($I23*$F24,P22)*P$7</f>
        <v>-25.1024969737128</v>
      </c>
      <c r="Q24" s="176">
        <f t="shared" ref="Q24" si="8">-MIN($I23*$F24,Q22)*Q$7</f>
        <v>-25.1024969737128</v>
      </c>
      <c r="R24" s="176">
        <f t="shared" ref="R24" si="9">-MIN($I23*$F24,R22)*R$7</f>
        <v>-25.1024969737128</v>
      </c>
      <c r="S24" s="176">
        <f t="shared" ref="S24" si="10">-MIN($I23*$F24,S22)*S$7</f>
        <v>-25.1024969737128</v>
      </c>
      <c r="T24" s="176">
        <f t="shared" ref="T24" si="11">-MIN($I23*$F24,T22)*T$7</f>
        <v>-25.1024969737128</v>
      </c>
      <c r="U24" s="176">
        <f t="shared" ref="U24" si="12">-MIN($I23*$F24,U22)*U$7</f>
        <v>-25.1024969737128</v>
      </c>
      <c r="V24" s="176">
        <f t="shared" ref="V24" si="13">-MIN($I23*$F24,V22)*V$7</f>
        <v>-25.1024969737128</v>
      </c>
      <c r="W24" s="176">
        <f t="shared" ref="W24" si="14">-MIN($I23*$F24,W22)*W$7</f>
        <v>-25.1024969737128</v>
      </c>
      <c r="X24" s="176">
        <f t="shared" ref="X24" si="15">-MIN($I23*$F24,X22)*X$7</f>
        <v>-25.1024969737128</v>
      </c>
      <c r="Y24" s="176">
        <f t="shared" ref="Y24" si="16">-MIN($I23*$F24,Y22)*Y$7</f>
        <v>-25.1024969737128</v>
      </c>
      <c r="Z24" s="176">
        <f t="shared" ref="Z24" si="17">-MIN($I23*$F24,Z22)*Z$7</f>
        <v>-25.1024969737128</v>
      </c>
      <c r="AA24" s="176">
        <f t="shared" ref="AA24" si="18">-MIN($I23*$F24,AA22)*AA$7</f>
        <v>-25.1024969737128</v>
      </c>
      <c r="AB24" s="176">
        <f t="shared" ref="AB24" si="19">-MIN($I23*$F24,AB22)*AB$7</f>
        <v>-25.1024969737128</v>
      </c>
      <c r="AC24" s="176">
        <f t="shared" ref="AC24" si="20">-MIN($I23*$F24,AC22)*AC$7</f>
        <v>-25.1024969737128</v>
      </c>
      <c r="AD24" s="176">
        <f t="shared" ref="AD24" si="21">-MIN($I23*$F24,AD22)*AD$7</f>
        <v>-25.1024969737128</v>
      </c>
      <c r="AE24" s="176">
        <f t="shared" ref="AE24" si="22">-MIN($I23*$F24,AE22)*AE$7</f>
        <v>-25.1024969737128</v>
      </c>
      <c r="AF24" s="176">
        <f t="shared" ref="AF24" si="23">-MIN($I23*$F24,AF22)*AF$7</f>
        <v>-25.1024969737128</v>
      </c>
      <c r="AG24" s="176">
        <f t="shared" ref="AG24" si="24">-MIN($I23*$F24,AG22)*AG$7</f>
        <v>-25.1024969737128</v>
      </c>
      <c r="AH24" s="176">
        <f t="shared" ref="AH24" si="25">-MIN($I23*$F24,AH22)*AH$7</f>
        <v>-25.1024969737128</v>
      </c>
      <c r="AI24" s="176">
        <f t="shared" ref="AI24" si="26">-MIN($I23*$F24,AI22)*AI$7</f>
        <v>-25.1024969737128</v>
      </c>
      <c r="AJ24" s="176">
        <f t="shared" ref="AJ24" si="27">-MIN($I23*$F24,AJ22)*AJ$7</f>
        <v>-25.1024969737128</v>
      </c>
      <c r="AK24" s="176">
        <f t="shared" ref="AK24" si="28">-MIN($I23*$F24,AK22)*AK$7</f>
        <v>-25.1024969737128</v>
      </c>
      <c r="AL24" s="176">
        <f t="shared" ref="AL24" si="29">-MIN($I23*$F24,AL22)*AL$7</f>
        <v>-25.1024969737128</v>
      </c>
      <c r="AM24" s="176">
        <f t="shared" ref="AM24" si="30">-MIN($I23*$F24,AM22)*AM$7</f>
        <v>-25.1024969737128</v>
      </c>
      <c r="AN24" s="176">
        <f t="shared" ref="AN24" si="31">-MIN($I23*$F24,AN22)*AN$7</f>
        <v>-25.1024969737128</v>
      </c>
      <c r="AO24" s="176">
        <f t="shared" ref="AO24" si="32">-MIN($I23*$F24,AO22)*AO$7</f>
        <v>-25.1024969737128</v>
      </c>
      <c r="AP24" s="176">
        <f t="shared" ref="AP24" si="33">-MIN($I23*$F24,AP22)*AP$7</f>
        <v>-25.1024969737128</v>
      </c>
      <c r="AQ24" s="176">
        <f t="shared" ref="AQ24" si="34">-MIN($I23*$F24,AQ22)*AQ$7</f>
        <v>-25.1024969737128</v>
      </c>
      <c r="AR24" s="176">
        <f t="shared" ref="AR24" si="35">-MIN($I23*$F24,AR22)*AR$7</f>
        <v>-25.1024969737128</v>
      </c>
      <c r="AS24" s="176">
        <f t="shared" ref="AS24" si="36">-MIN($I23*$F24,AS22)*AS$7</f>
        <v>-25.1024969737128</v>
      </c>
      <c r="AT24" s="176">
        <f t="shared" ref="AT24" si="37">-MIN($I23*$F24,AT22)*AT$7</f>
        <v>-25.1024969737128</v>
      </c>
      <c r="AU24" s="176">
        <f t="shared" ref="AU24" si="38">-MIN($I23*$F24,AU22)*AU$7</f>
        <v>-25.1024969737128</v>
      </c>
      <c r="AV24" s="176">
        <f t="shared" ref="AV24" si="39">-MIN($I23*$F24,AV22)*AV$7</f>
        <v>-25.1024969737128</v>
      </c>
      <c r="AW24" s="176">
        <f t="shared" ref="AW24" si="40">-MIN($I23*$F24,AW22)*AW$7</f>
        <v>-25.1024969737128</v>
      </c>
      <c r="AX24" s="176">
        <f t="shared" ref="AX24" si="41">-MIN($I23*$F24,AX22)*AX$7</f>
        <v>-25.1024969737128</v>
      </c>
      <c r="AY24" s="176">
        <f t="shared" ref="AY24" si="42">-MIN($I23*$F24,AY22)*AY$7</f>
        <v>-25.1024969737128</v>
      </c>
      <c r="AZ24" s="176">
        <f t="shared" ref="AZ24" si="43">-MIN($I23*$F24,AZ22)*AZ$7</f>
        <v>-25.1024969737128</v>
      </c>
      <c r="BA24" s="176">
        <f t="shared" ref="BA24" si="44">-MIN($I23*$F24,BA22)*BA$7</f>
        <v>-25.1024969737128</v>
      </c>
      <c r="BB24" s="176">
        <f t="shared" ref="BB24" si="45">-MIN($I23*$F24,BB22)*BB$7</f>
        <v>-25.1024969737128</v>
      </c>
      <c r="BC24" s="176">
        <f t="shared" ref="BC24" si="46">-MIN($I23*$F24,BC22)*BC$7</f>
        <v>-25.1024969737128</v>
      </c>
      <c r="BD24" s="176">
        <f t="shared" ref="BD24" si="47">-MIN($I23*$F24,BD22)*BD$7</f>
        <v>-25.1024969737128</v>
      </c>
      <c r="BE24" s="176">
        <f t="shared" ref="BE24" si="48">-MIN($I23*$F24,BE22)*BE$7</f>
        <v>-25.1024969737128</v>
      </c>
      <c r="BF24" s="176">
        <f t="shared" ref="BF24" si="49">-MIN($I23*$F24,BF22)*BF$7</f>
        <v>-25.1024969737128</v>
      </c>
      <c r="BG24" s="176">
        <f t="shared" ref="BG24" si="50">-MIN($I23*$F24,BG22)*BG$7</f>
        <v>-25.1024969737128</v>
      </c>
      <c r="BH24" s="176">
        <f t="shared" ref="BH24" si="51">-MIN($I23*$F24,BH22)*BH$7</f>
        <v>-25.1024969737128</v>
      </c>
      <c r="BI24" s="176">
        <f t="shared" ref="BI24" si="52">-MIN($I23*$F24,BI22)*BI$7</f>
        <v>-25.1024969737128</v>
      </c>
      <c r="BJ24" s="176">
        <f t="shared" ref="BJ24" si="53">-MIN($I23*$F24,BJ22)*BJ$7</f>
        <v>-25.1024969737128</v>
      </c>
      <c r="BK24" s="176">
        <f t="shared" ref="BK24" si="54">-MIN($I23*$F24,BK22)*BK$7</f>
        <v>-25.1024969737128</v>
      </c>
      <c r="BL24" s="176">
        <f t="shared" ref="BL24" si="55">-MIN($I23*$F24,BL22)*BL$7</f>
        <v>-25.1024969737128</v>
      </c>
      <c r="BM24" s="176">
        <f t="shared" ref="BM24" si="56">-MIN($I23*$F24,BM22)*BM$7</f>
        <v>-25.1024969737128</v>
      </c>
      <c r="BN24" s="176">
        <f t="shared" ref="BN24" si="57">-MIN($I23*$F24,BN22)*BN$7</f>
        <v>-25.1024969737128</v>
      </c>
      <c r="BO24" s="176">
        <f t="shared" ref="BO24" si="58">-MIN($I23*$F24,BO22)*BO$7</f>
        <v>-25.1024969737128</v>
      </c>
      <c r="BP24" s="176">
        <f t="shared" ref="BP24" si="59">-MIN($I23*$F24,BP22)*BP$7</f>
        <v>-25.1024969737128</v>
      </c>
      <c r="BQ24" s="176">
        <f t="shared" ref="BQ24" si="60">-MIN($I23*$F24,BQ22)*BQ$7</f>
        <v>-25.1024969737128</v>
      </c>
      <c r="BR24" s="176">
        <f t="shared" ref="BR24" si="61">-MIN($I23*$F24,BR22)*BR$7</f>
        <v>-25.1024969737128</v>
      </c>
      <c r="BS24" s="176">
        <f t="shared" ref="BS24" si="62">-MIN($I23*$F24,BS22)*BS$7</f>
        <v>-25.1024969737128</v>
      </c>
      <c r="BT24" s="176">
        <f t="shared" ref="BT24" si="63">-MIN($I23*$F24,BT22)*BT$7</f>
        <v>-25.1024969737128</v>
      </c>
      <c r="BU24" s="176">
        <f t="shared" ref="BU24" si="64">-MIN($I23*$F24,BU22)*BU$7</f>
        <v>-25.1024969737128</v>
      </c>
      <c r="BV24" s="176">
        <f t="shared" ref="BV24" si="65">-MIN($I23*$F24,BV22)*BV$7</f>
        <v>-25.1024969737128</v>
      </c>
      <c r="BW24" s="176">
        <f t="shared" ref="BW24" si="66">-MIN($I23*$F24,BW22)*BW$7</f>
        <v>-25.1024969737128</v>
      </c>
      <c r="BX24" s="176">
        <f t="shared" ref="BX24" si="67">-MIN($I23*$F24,BX22)*BX$7</f>
        <v>-25.1024969737128</v>
      </c>
      <c r="BY24" s="176">
        <f t="shared" ref="BY24" si="68">-MIN($I23*$F24,BY22)*BY$7</f>
        <v>-25.1024969737128</v>
      </c>
      <c r="BZ24" s="176">
        <f t="shared" ref="BZ24" si="69">-MIN($I23*$F24,BZ22)*BZ$7</f>
        <v>-25.1024969737128</v>
      </c>
      <c r="CA24" s="176">
        <f t="shared" ref="CA24" si="70">-MIN($I23*$F24,CA22)*CA$7</f>
        <v>-25.1024969737128</v>
      </c>
      <c r="CB24" s="176">
        <f t="shared" ref="CB24" si="71">-MIN($I23*$F24,CB22)*CB$7</f>
        <v>-25.1024969737128</v>
      </c>
      <c r="CC24" s="176">
        <f t="shared" ref="CC24" si="72">-MIN($I23*$F24,CC22)*CC$7</f>
        <v>-25.1024969737128</v>
      </c>
      <c r="CD24" s="176">
        <f t="shared" ref="CD24" si="73">-MIN($I23*$F24,CD22)*CD$7</f>
        <v>-25.1024969737128</v>
      </c>
      <c r="CE24" s="176">
        <f t="shared" ref="CE24" si="74">-MIN($I23*$F24,CE22)*CE$7</f>
        <v>-25.1024969737128</v>
      </c>
      <c r="CF24" s="176">
        <f t="shared" ref="CF24" si="75">-MIN($I23*$F24,CF22)*CF$7</f>
        <v>-25.1024969737128</v>
      </c>
      <c r="CG24" s="176">
        <f t="shared" ref="CG24" si="76">-MIN($I23*$F24,CG22)*CG$7</f>
        <v>-25.1024969737128</v>
      </c>
      <c r="CH24" s="176">
        <f t="shared" ref="CH24" si="77">-MIN($I23*$F24,CH22)*CH$7</f>
        <v>-25.1024969737128</v>
      </c>
      <c r="CI24" s="176">
        <f t="shared" ref="CI24" si="78">-MIN($I23*$F24,CI22)*CI$7</f>
        <v>-25.1024969737128</v>
      </c>
      <c r="CJ24" s="176">
        <f t="shared" ref="CJ24" si="79">-MIN($I23*$F24,CJ22)*CJ$7</f>
        <v>0</v>
      </c>
      <c r="CK24" s="176">
        <f t="shared" ref="CK24" si="80">-MIN($I23*$F24,CK22)*CK$7</f>
        <v>0</v>
      </c>
      <c r="CL24" s="176">
        <f t="shared" ref="CL24" si="81">-MIN($I23*$F24,CL22)*CL$7</f>
        <v>0</v>
      </c>
      <c r="CM24" s="176">
        <f t="shared" ref="CM24" si="82">-MIN($I23*$F24,CM22)*CM$7</f>
        <v>0</v>
      </c>
      <c r="CN24" s="176">
        <f t="shared" ref="CN24" si="83">-MIN($I23*$F24,CN22)*CN$7</f>
        <v>0</v>
      </c>
      <c r="CO24" s="176">
        <f t="shared" ref="CO24" si="84">-MIN($I23*$F24,CO22)*CO$7</f>
        <v>0</v>
      </c>
      <c r="CP24" s="176">
        <f t="shared" ref="CP24" si="85">-MIN($I23*$F24,CP22)*CP$7</f>
        <v>0</v>
      </c>
      <c r="CQ24" s="176">
        <f t="shared" ref="CQ24" si="86">-MIN($I23*$F24,CQ22)*CQ$7</f>
        <v>0</v>
      </c>
      <c r="CR24" s="176">
        <f t="shared" ref="CR24" si="87">-MIN($I23*$F24,CR22)*CR$7</f>
        <v>0</v>
      </c>
      <c r="CS24" s="176">
        <f t="shared" ref="CS24" si="88">-MIN($I23*$F24,CS22)*CS$7</f>
        <v>0</v>
      </c>
      <c r="CT24" s="176">
        <f t="shared" ref="CT24" si="89">-MIN($I23*$F24,CT22)*CT$7</f>
        <v>0</v>
      </c>
      <c r="CU24" s="176">
        <f t="shared" ref="CU24" si="90">-MIN($I23*$F24,CU22)*CU$7</f>
        <v>0</v>
      </c>
      <c r="CV24" s="176">
        <f t="shared" ref="CV24" si="91">-MIN($I23*$F24,CV22)*CV$7</f>
        <v>0</v>
      </c>
      <c r="CW24" s="176">
        <f t="shared" ref="CW24" si="92">-MIN($I23*$F24,CW22)*CW$7</f>
        <v>0</v>
      </c>
      <c r="CX24" s="176">
        <f t="shared" ref="CX24" si="93">-MIN($I23*$F24,CX22)*CX$7</f>
        <v>0</v>
      </c>
      <c r="CY24" s="176">
        <f t="shared" ref="CY24" si="94">-MIN($I23*$F24,CY22)*CY$7</f>
        <v>0</v>
      </c>
      <c r="CZ24" s="176">
        <f t="shared" ref="CZ24" si="95">-MIN($I23*$F24,CZ22)*CZ$7</f>
        <v>0</v>
      </c>
      <c r="DA24" s="176">
        <f t="shared" ref="DA24" si="96">-MIN($I23*$F24,DA22)*DA$7</f>
        <v>0</v>
      </c>
      <c r="DB24" s="176">
        <f t="shared" ref="DB24" si="97">-MIN($I23*$F24,DB22)*DB$7</f>
        <v>0</v>
      </c>
      <c r="DC24" s="176">
        <f t="shared" ref="DC24" si="98">-MIN($I23*$F24,DC22)*DC$7</f>
        <v>0</v>
      </c>
      <c r="DD24" s="176">
        <f t="shared" ref="DD24" si="99">-MIN($I23*$F24,DD22)*DD$7</f>
        <v>0</v>
      </c>
      <c r="DE24" s="176">
        <f t="shared" ref="DE24" si="100">-MIN($I23*$F24,DE22)*DE$7</f>
        <v>0</v>
      </c>
      <c r="DF24" s="176">
        <f t="shared" ref="DF24" si="101">-MIN($I23*$F24,DF22)*DF$7</f>
        <v>0</v>
      </c>
      <c r="DG24" s="176">
        <f t="shared" ref="DG24" si="102">-MIN($I23*$F24,DG22)*DG$7</f>
        <v>0</v>
      </c>
      <c r="DH24" s="176">
        <f t="shared" ref="DH24" si="103">-MIN($I23*$F24,DH22)*DH$7</f>
        <v>0</v>
      </c>
      <c r="DI24" s="176">
        <f t="shared" ref="DI24" si="104">-MIN($I23*$F24,DI22)*DI$7</f>
        <v>0</v>
      </c>
      <c r="DJ24" s="176">
        <f t="shared" ref="DJ24" si="105">-MIN($I23*$F24,DJ22)*DJ$7</f>
        <v>0</v>
      </c>
      <c r="DK24" s="176">
        <f t="shared" ref="DK24" si="106">-MIN($I23*$F24,DK22)*DK$7</f>
        <v>0</v>
      </c>
      <c r="DL24" s="176">
        <f t="shared" ref="DL24" si="107">-MIN($I23*$F24,DL22)*DL$7</f>
        <v>0</v>
      </c>
      <c r="DM24" s="176">
        <f t="shared" ref="DM24" si="108">-MIN($I23*$F24,DM22)*DM$7</f>
        <v>0</v>
      </c>
      <c r="DN24" s="176">
        <f t="shared" ref="DN24" si="109">-MIN($I23*$F24,DN22)*DN$7</f>
        <v>0</v>
      </c>
      <c r="DO24" s="176">
        <f t="shared" ref="DO24" si="110">-MIN($I23*$F24,DO22)*DO$7</f>
        <v>0</v>
      </c>
      <c r="DP24" s="176">
        <f t="shared" ref="DP24" si="111">-MIN($I23*$F24,DP22)*DP$7</f>
        <v>0</v>
      </c>
      <c r="DQ24" s="176">
        <f t="shared" ref="DQ24" si="112">-MIN($I23*$F24,DQ22)*DQ$7</f>
        <v>0</v>
      </c>
      <c r="DR24" s="176">
        <f t="shared" ref="DR24" si="113">-MIN($I23*$F24,DR22)*DR$7</f>
        <v>0</v>
      </c>
      <c r="DS24" s="176">
        <f t="shared" ref="DS24" si="114">-MIN($I23*$F24,DS22)*DS$7</f>
        <v>0</v>
      </c>
      <c r="DT24" s="176">
        <f t="shared" ref="DT24" si="115">-MIN($I23*$F24,DT22)*DT$7</f>
        <v>0</v>
      </c>
      <c r="DU24" s="176">
        <f t="shared" ref="DU24" si="116">-MIN($I23*$F24,DU22)*DU$7</f>
        <v>0</v>
      </c>
      <c r="DV24" s="176">
        <f t="shared" ref="DV24" si="117">-MIN($I23*$F24,DV22)*DV$7</f>
        <v>0</v>
      </c>
      <c r="DW24" s="176">
        <f t="shared" ref="DW24" si="118">-MIN($I23*$F24,DW22)*DW$7</f>
        <v>0</v>
      </c>
      <c r="DX24" s="176">
        <f t="shared" ref="DX24" si="119">-MIN($I23*$F24,DX22)*DX$7</f>
        <v>0</v>
      </c>
      <c r="DY24" s="176">
        <f t="shared" ref="DY24" si="120">-MIN($I23*$F24,DY22)*DY$7</f>
        <v>0</v>
      </c>
    </row>
    <row r="25" spans="1:129" ht="13.5" customHeight="1" thickBot="1">
      <c r="C25" s="24" t="s">
        <v>263</v>
      </c>
      <c r="D25" s="133" t="s">
        <v>237</v>
      </c>
      <c r="I25" s="21"/>
      <c r="J25" s="177">
        <f>SUM(J22:J24)</f>
        <v>1353.0313948372795</v>
      </c>
      <c r="K25" s="177">
        <f t="shared" ref="K25:BV25" si="121">SUM(K22:K24)</f>
        <v>2192.0627896745591</v>
      </c>
      <c r="L25" s="177">
        <f t="shared" si="121"/>
        <v>2805.3780065180508</v>
      </c>
      <c r="M25" s="177">
        <f t="shared" si="121"/>
        <v>3680.335623635709</v>
      </c>
      <c r="N25" s="177">
        <f t="shared" si="121"/>
        <v>4263.6827435286459</v>
      </c>
      <c r="O25" s="177">
        <f t="shared" si="121"/>
        <v>4518.4494552683036</v>
      </c>
      <c r="P25" s="177">
        <f t="shared" si="121"/>
        <v>4493.3469582945909</v>
      </c>
      <c r="Q25" s="177">
        <f t="shared" si="121"/>
        <v>4468.2444613208781</v>
      </c>
      <c r="R25" s="177">
        <f t="shared" si="121"/>
        <v>4443.1419643471654</v>
      </c>
      <c r="S25" s="177">
        <f t="shared" si="121"/>
        <v>4418.0394673734527</v>
      </c>
      <c r="T25" s="177">
        <f t="shared" si="121"/>
        <v>4392.9369703997399</v>
      </c>
      <c r="U25" s="177">
        <f t="shared" si="121"/>
        <v>4367.8344734260272</v>
      </c>
      <c r="V25" s="177">
        <f t="shared" si="121"/>
        <v>4342.7319764523145</v>
      </c>
      <c r="W25" s="177">
        <f t="shared" si="121"/>
        <v>4317.6294794786018</v>
      </c>
      <c r="X25" s="177">
        <f t="shared" si="121"/>
        <v>4292.526982504889</v>
      </c>
      <c r="Y25" s="177">
        <f t="shared" si="121"/>
        <v>4267.4244855311763</v>
      </c>
      <c r="Z25" s="177">
        <f t="shared" si="121"/>
        <v>4242.3219885574636</v>
      </c>
      <c r="AA25" s="177">
        <f t="shared" si="121"/>
        <v>4217.2194915837508</v>
      </c>
      <c r="AB25" s="177">
        <f t="shared" si="121"/>
        <v>4192.1169946100381</v>
      </c>
      <c r="AC25" s="177">
        <f t="shared" si="121"/>
        <v>4167.0144976363254</v>
      </c>
      <c r="AD25" s="177">
        <f t="shared" si="121"/>
        <v>4141.9120006626126</v>
      </c>
      <c r="AE25" s="177">
        <f t="shared" si="121"/>
        <v>4116.8095036888999</v>
      </c>
      <c r="AF25" s="177">
        <f t="shared" si="121"/>
        <v>4091.7070067151872</v>
      </c>
      <c r="AG25" s="177">
        <f t="shared" si="121"/>
        <v>4066.6045097414744</v>
      </c>
      <c r="AH25" s="177">
        <f t="shared" si="121"/>
        <v>4041.5020127677617</v>
      </c>
      <c r="AI25" s="177">
        <f t="shared" si="121"/>
        <v>4016.399515794049</v>
      </c>
      <c r="AJ25" s="177">
        <f t="shared" si="121"/>
        <v>3991.2970188203362</v>
      </c>
      <c r="AK25" s="177">
        <f t="shared" si="121"/>
        <v>3966.1945218466235</v>
      </c>
      <c r="AL25" s="177">
        <f t="shared" si="121"/>
        <v>3941.0920248729108</v>
      </c>
      <c r="AM25" s="177">
        <f t="shared" si="121"/>
        <v>3915.989527899198</v>
      </c>
      <c r="AN25" s="177">
        <f t="shared" si="121"/>
        <v>3890.8870309254853</v>
      </c>
      <c r="AO25" s="177">
        <f t="shared" si="121"/>
        <v>3865.7845339517726</v>
      </c>
      <c r="AP25" s="177">
        <f t="shared" si="121"/>
        <v>3840.6820369780598</v>
      </c>
      <c r="AQ25" s="177">
        <f t="shared" si="121"/>
        <v>3815.5795400043471</v>
      </c>
      <c r="AR25" s="177">
        <f t="shared" si="121"/>
        <v>3790.4770430306344</v>
      </c>
      <c r="AS25" s="177">
        <f t="shared" si="121"/>
        <v>3765.3745460569216</v>
      </c>
      <c r="AT25" s="177">
        <f t="shared" si="121"/>
        <v>3740.2720490832089</v>
      </c>
      <c r="AU25" s="177">
        <f t="shared" si="121"/>
        <v>3715.1695521094962</v>
      </c>
      <c r="AV25" s="177">
        <f t="shared" si="121"/>
        <v>3690.0670551357834</v>
      </c>
      <c r="AW25" s="177">
        <f t="shared" si="121"/>
        <v>3664.9645581620707</v>
      </c>
      <c r="AX25" s="177">
        <f t="shared" si="121"/>
        <v>3639.862061188358</v>
      </c>
      <c r="AY25" s="177">
        <f t="shared" si="121"/>
        <v>3614.7595642146453</v>
      </c>
      <c r="AZ25" s="177">
        <f t="shared" si="121"/>
        <v>3589.6570672409325</v>
      </c>
      <c r="BA25" s="177">
        <f t="shared" si="121"/>
        <v>3564.5545702672198</v>
      </c>
      <c r="BB25" s="177">
        <f t="shared" si="121"/>
        <v>3539.4520732935071</v>
      </c>
      <c r="BC25" s="177">
        <f t="shared" si="121"/>
        <v>3514.3495763197943</v>
      </c>
      <c r="BD25" s="177">
        <f t="shared" si="121"/>
        <v>3489.2470793460816</v>
      </c>
      <c r="BE25" s="177">
        <f t="shared" si="121"/>
        <v>3464.1445823723689</v>
      </c>
      <c r="BF25" s="177">
        <f t="shared" si="121"/>
        <v>3439.0420853986561</v>
      </c>
      <c r="BG25" s="177">
        <f t="shared" si="121"/>
        <v>3413.9395884249434</v>
      </c>
      <c r="BH25" s="177">
        <f t="shared" si="121"/>
        <v>3388.8370914512307</v>
      </c>
      <c r="BI25" s="177">
        <f t="shared" si="121"/>
        <v>3363.7345944775179</v>
      </c>
      <c r="BJ25" s="177">
        <f t="shared" si="121"/>
        <v>3338.6320975038052</v>
      </c>
      <c r="BK25" s="177">
        <f t="shared" si="121"/>
        <v>3313.5296005300925</v>
      </c>
      <c r="BL25" s="177">
        <f t="shared" si="121"/>
        <v>3288.4271035563797</v>
      </c>
      <c r="BM25" s="177">
        <f t="shared" si="121"/>
        <v>3263.324606582667</v>
      </c>
      <c r="BN25" s="177">
        <f t="shared" si="121"/>
        <v>3238.2221096089543</v>
      </c>
      <c r="BO25" s="177">
        <f t="shared" si="121"/>
        <v>3213.1196126352415</v>
      </c>
      <c r="BP25" s="177">
        <f t="shared" si="121"/>
        <v>3188.0171156615288</v>
      </c>
      <c r="BQ25" s="177">
        <f t="shared" si="121"/>
        <v>3162.9146186878161</v>
      </c>
      <c r="BR25" s="177">
        <f t="shared" si="121"/>
        <v>3137.8121217141033</v>
      </c>
      <c r="BS25" s="177">
        <f t="shared" si="121"/>
        <v>3112.7096247403906</v>
      </c>
      <c r="BT25" s="177">
        <f t="shared" si="121"/>
        <v>3087.6071277666779</v>
      </c>
      <c r="BU25" s="177">
        <f t="shared" si="121"/>
        <v>3062.5046307929651</v>
      </c>
      <c r="BV25" s="177">
        <f t="shared" si="121"/>
        <v>3037.4021338192524</v>
      </c>
      <c r="BW25" s="177">
        <f t="shared" ref="BW25:DY25" si="122">SUM(BW22:BW24)</f>
        <v>3012.2996368455397</v>
      </c>
      <c r="BX25" s="177">
        <f t="shared" si="122"/>
        <v>2987.1971398718269</v>
      </c>
      <c r="BY25" s="177">
        <f t="shared" si="122"/>
        <v>2962.0946428981142</v>
      </c>
      <c r="BZ25" s="177">
        <f t="shared" si="122"/>
        <v>2936.9921459244015</v>
      </c>
      <c r="CA25" s="177">
        <f t="shared" si="122"/>
        <v>2911.8896489506888</v>
      </c>
      <c r="CB25" s="177">
        <f t="shared" si="122"/>
        <v>2886.787151976976</v>
      </c>
      <c r="CC25" s="177">
        <f t="shared" si="122"/>
        <v>2861.6846550032633</v>
      </c>
      <c r="CD25" s="177">
        <f t="shared" si="122"/>
        <v>2836.5821580295506</v>
      </c>
      <c r="CE25" s="177">
        <f t="shared" si="122"/>
        <v>2811.4796610558378</v>
      </c>
      <c r="CF25" s="177">
        <f t="shared" si="122"/>
        <v>2786.3771640821251</v>
      </c>
      <c r="CG25" s="177">
        <f t="shared" si="122"/>
        <v>2761.2746671084124</v>
      </c>
      <c r="CH25" s="177">
        <f t="shared" si="122"/>
        <v>2736.1721701346996</v>
      </c>
      <c r="CI25" s="177">
        <f t="shared" si="122"/>
        <v>2711.0696731609869</v>
      </c>
      <c r="CJ25" s="177">
        <f t="shared" si="122"/>
        <v>0</v>
      </c>
      <c r="CK25" s="177">
        <f t="shared" si="122"/>
        <v>0</v>
      </c>
      <c r="CL25" s="177">
        <f t="shared" si="122"/>
        <v>0</v>
      </c>
      <c r="CM25" s="177">
        <f t="shared" si="122"/>
        <v>0</v>
      </c>
      <c r="CN25" s="177">
        <f t="shared" si="122"/>
        <v>0</v>
      </c>
      <c r="CO25" s="177">
        <f t="shared" si="122"/>
        <v>0</v>
      </c>
      <c r="CP25" s="177">
        <f t="shared" si="122"/>
        <v>0</v>
      </c>
      <c r="CQ25" s="177">
        <f t="shared" si="122"/>
        <v>0</v>
      </c>
      <c r="CR25" s="177">
        <f t="shared" si="122"/>
        <v>0</v>
      </c>
      <c r="CS25" s="177">
        <f t="shared" si="122"/>
        <v>0</v>
      </c>
      <c r="CT25" s="177">
        <f t="shared" si="122"/>
        <v>0</v>
      </c>
      <c r="CU25" s="177">
        <f t="shared" si="122"/>
        <v>0</v>
      </c>
      <c r="CV25" s="177">
        <f t="shared" si="122"/>
        <v>0</v>
      </c>
      <c r="CW25" s="177">
        <f t="shared" si="122"/>
        <v>0</v>
      </c>
      <c r="CX25" s="177">
        <f t="shared" si="122"/>
        <v>0</v>
      </c>
      <c r="CY25" s="177">
        <f t="shared" si="122"/>
        <v>0</v>
      </c>
      <c r="CZ25" s="177">
        <f t="shared" si="122"/>
        <v>0</v>
      </c>
      <c r="DA25" s="177">
        <f t="shared" si="122"/>
        <v>0</v>
      </c>
      <c r="DB25" s="177">
        <f t="shared" si="122"/>
        <v>0</v>
      </c>
      <c r="DC25" s="177">
        <f t="shared" si="122"/>
        <v>0</v>
      </c>
      <c r="DD25" s="177">
        <f t="shared" si="122"/>
        <v>0</v>
      </c>
      <c r="DE25" s="177">
        <f t="shared" si="122"/>
        <v>0</v>
      </c>
      <c r="DF25" s="177">
        <f t="shared" si="122"/>
        <v>0</v>
      </c>
      <c r="DG25" s="177">
        <f t="shared" si="122"/>
        <v>0</v>
      </c>
      <c r="DH25" s="177">
        <f t="shared" si="122"/>
        <v>0</v>
      </c>
      <c r="DI25" s="177">
        <f t="shared" si="122"/>
        <v>0</v>
      </c>
      <c r="DJ25" s="177">
        <f t="shared" si="122"/>
        <v>0</v>
      </c>
      <c r="DK25" s="177">
        <f t="shared" si="122"/>
        <v>0</v>
      </c>
      <c r="DL25" s="177">
        <f t="shared" si="122"/>
        <v>0</v>
      </c>
      <c r="DM25" s="177">
        <f t="shared" si="122"/>
        <v>0</v>
      </c>
      <c r="DN25" s="177">
        <f t="shared" si="122"/>
        <v>0</v>
      </c>
      <c r="DO25" s="177">
        <f t="shared" si="122"/>
        <v>0</v>
      </c>
      <c r="DP25" s="177">
        <f t="shared" si="122"/>
        <v>0</v>
      </c>
      <c r="DQ25" s="177">
        <f t="shared" si="122"/>
        <v>0</v>
      </c>
      <c r="DR25" s="177">
        <f t="shared" si="122"/>
        <v>0</v>
      </c>
      <c r="DS25" s="177">
        <f t="shared" si="122"/>
        <v>0</v>
      </c>
      <c r="DT25" s="177">
        <f t="shared" si="122"/>
        <v>0</v>
      </c>
      <c r="DU25" s="177">
        <f t="shared" si="122"/>
        <v>0</v>
      </c>
      <c r="DV25" s="177">
        <f t="shared" si="122"/>
        <v>0</v>
      </c>
      <c r="DW25" s="177">
        <f t="shared" si="122"/>
        <v>0</v>
      </c>
      <c r="DX25" s="177">
        <f t="shared" si="122"/>
        <v>0</v>
      </c>
      <c r="DY25" s="177">
        <f t="shared" si="122"/>
        <v>0</v>
      </c>
    </row>
    <row r="26" spans="1:129" ht="13.5" thickTop="1"/>
    <row r="27" spans="1:129">
      <c r="C27" s="193">
        <f>Inputs!C62</f>
        <v>2</v>
      </c>
      <c r="D27" s="8"/>
      <c r="E27" s="195" t="str">
        <f>Inputs!E62</f>
        <v>Büro- u. Geschäftsausstattung</v>
      </c>
      <c r="F27" s="196"/>
      <c r="G27" s="197"/>
    </row>
    <row r="28" spans="1:129">
      <c r="C28" s="24" t="s">
        <v>261</v>
      </c>
      <c r="D28" s="133" t="s">
        <v>237</v>
      </c>
      <c r="J28" s="140">
        <f>I31*SUM(J$6:J$7)</f>
        <v>0</v>
      </c>
      <c r="K28" s="140">
        <f t="shared" ref="K28:BV28" si="123">J31*SUM(K$6:K$7)</f>
        <v>54</v>
      </c>
      <c r="L28" s="140">
        <f t="shared" si="123"/>
        <v>108</v>
      </c>
      <c r="M28" s="140">
        <f t="shared" si="123"/>
        <v>180</v>
      </c>
      <c r="N28" s="140">
        <f t="shared" si="123"/>
        <v>180</v>
      </c>
      <c r="O28" s="140">
        <f t="shared" si="123"/>
        <v>180</v>
      </c>
      <c r="P28" s="140">
        <f t="shared" si="123"/>
        <v>180</v>
      </c>
      <c r="Q28" s="140">
        <f t="shared" si="123"/>
        <v>177.5</v>
      </c>
      <c r="R28" s="140">
        <f t="shared" si="123"/>
        <v>175</v>
      </c>
      <c r="S28" s="140">
        <f t="shared" si="123"/>
        <v>172.5</v>
      </c>
      <c r="T28" s="140">
        <f t="shared" si="123"/>
        <v>170</v>
      </c>
      <c r="U28" s="140">
        <f t="shared" si="123"/>
        <v>167.5</v>
      </c>
      <c r="V28" s="140">
        <f t="shared" si="123"/>
        <v>165</v>
      </c>
      <c r="W28" s="140">
        <f t="shared" si="123"/>
        <v>162.5</v>
      </c>
      <c r="X28" s="140">
        <f t="shared" si="123"/>
        <v>160</v>
      </c>
      <c r="Y28" s="140">
        <f t="shared" si="123"/>
        <v>157.5</v>
      </c>
      <c r="Z28" s="140">
        <f t="shared" si="123"/>
        <v>155</v>
      </c>
      <c r="AA28" s="140">
        <f t="shared" si="123"/>
        <v>152.5</v>
      </c>
      <c r="AB28" s="140">
        <f t="shared" si="123"/>
        <v>150</v>
      </c>
      <c r="AC28" s="140">
        <f t="shared" si="123"/>
        <v>147.5</v>
      </c>
      <c r="AD28" s="140">
        <f t="shared" si="123"/>
        <v>145</v>
      </c>
      <c r="AE28" s="140">
        <f t="shared" si="123"/>
        <v>142.5</v>
      </c>
      <c r="AF28" s="140">
        <f t="shared" si="123"/>
        <v>140</v>
      </c>
      <c r="AG28" s="140">
        <f t="shared" si="123"/>
        <v>137.5</v>
      </c>
      <c r="AH28" s="140">
        <f t="shared" si="123"/>
        <v>135</v>
      </c>
      <c r="AI28" s="140">
        <f t="shared" si="123"/>
        <v>132.5</v>
      </c>
      <c r="AJ28" s="140">
        <f t="shared" si="123"/>
        <v>130</v>
      </c>
      <c r="AK28" s="140">
        <f t="shared" si="123"/>
        <v>127.5</v>
      </c>
      <c r="AL28" s="140">
        <f t="shared" si="123"/>
        <v>125</v>
      </c>
      <c r="AM28" s="140">
        <f t="shared" si="123"/>
        <v>122.5</v>
      </c>
      <c r="AN28" s="140">
        <f t="shared" si="123"/>
        <v>120</v>
      </c>
      <c r="AO28" s="140">
        <f t="shared" si="123"/>
        <v>117.5</v>
      </c>
      <c r="AP28" s="140">
        <f t="shared" si="123"/>
        <v>115</v>
      </c>
      <c r="AQ28" s="140">
        <f t="shared" si="123"/>
        <v>112.5</v>
      </c>
      <c r="AR28" s="140">
        <f t="shared" si="123"/>
        <v>110</v>
      </c>
      <c r="AS28" s="140">
        <f t="shared" si="123"/>
        <v>107.5</v>
      </c>
      <c r="AT28" s="140">
        <f t="shared" si="123"/>
        <v>105</v>
      </c>
      <c r="AU28" s="140">
        <f t="shared" si="123"/>
        <v>102.5</v>
      </c>
      <c r="AV28" s="140">
        <f t="shared" si="123"/>
        <v>100</v>
      </c>
      <c r="AW28" s="140">
        <f t="shared" si="123"/>
        <v>97.5</v>
      </c>
      <c r="AX28" s="140">
        <f t="shared" si="123"/>
        <v>95</v>
      </c>
      <c r="AY28" s="140">
        <f t="shared" si="123"/>
        <v>92.5</v>
      </c>
      <c r="AZ28" s="140">
        <f t="shared" si="123"/>
        <v>90</v>
      </c>
      <c r="BA28" s="140">
        <f t="shared" si="123"/>
        <v>87.5</v>
      </c>
      <c r="BB28" s="140">
        <f t="shared" si="123"/>
        <v>85</v>
      </c>
      <c r="BC28" s="140">
        <f t="shared" si="123"/>
        <v>82.5</v>
      </c>
      <c r="BD28" s="140">
        <f t="shared" si="123"/>
        <v>80</v>
      </c>
      <c r="BE28" s="140">
        <f t="shared" si="123"/>
        <v>77.5</v>
      </c>
      <c r="BF28" s="140">
        <f t="shared" si="123"/>
        <v>75</v>
      </c>
      <c r="BG28" s="140">
        <f t="shared" si="123"/>
        <v>72.5</v>
      </c>
      <c r="BH28" s="140">
        <f t="shared" si="123"/>
        <v>70</v>
      </c>
      <c r="BI28" s="140">
        <f t="shared" si="123"/>
        <v>67.5</v>
      </c>
      <c r="BJ28" s="140">
        <f t="shared" si="123"/>
        <v>65</v>
      </c>
      <c r="BK28" s="140">
        <f t="shared" si="123"/>
        <v>62.5</v>
      </c>
      <c r="BL28" s="140">
        <f t="shared" si="123"/>
        <v>60</v>
      </c>
      <c r="BM28" s="140">
        <f t="shared" si="123"/>
        <v>57.5</v>
      </c>
      <c r="BN28" s="140">
        <f t="shared" si="123"/>
        <v>55</v>
      </c>
      <c r="BO28" s="140">
        <f t="shared" si="123"/>
        <v>52.5</v>
      </c>
      <c r="BP28" s="140">
        <f t="shared" si="123"/>
        <v>50</v>
      </c>
      <c r="BQ28" s="140">
        <f t="shared" si="123"/>
        <v>47.5</v>
      </c>
      <c r="BR28" s="140">
        <f t="shared" si="123"/>
        <v>45</v>
      </c>
      <c r="BS28" s="140">
        <f t="shared" si="123"/>
        <v>42.5</v>
      </c>
      <c r="BT28" s="140">
        <f t="shared" si="123"/>
        <v>40</v>
      </c>
      <c r="BU28" s="140">
        <f t="shared" si="123"/>
        <v>37.5</v>
      </c>
      <c r="BV28" s="140">
        <f t="shared" si="123"/>
        <v>35</v>
      </c>
      <c r="BW28" s="140">
        <f t="shared" ref="BW28:DY28" si="124">BV31*SUM(BW$6:BW$7)</f>
        <v>32.5</v>
      </c>
      <c r="BX28" s="140">
        <f t="shared" si="124"/>
        <v>30</v>
      </c>
      <c r="BY28" s="140">
        <f t="shared" si="124"/>
        <v>27.5</v>
      </c>
      <c r="BZ28" s="140">
        <f t="shared" si="124"/>
        <v>25</v>
      </c>
      <c r="CA28" s="140">
        <f t="shared" si="124"/>
        <v>22.5</v>
      </c>
      <c r="CB28" s="140">
        <f t="shared" si="124"/>
        <v>20</v>
      </c>
      <c r="CC28" s="140">
        <f t="shared" si="124"/>
        <v>17.5</v>
      </c>
      <c r="CD28" s="140">
        <f t="shared" si="124"/>
        <v>15</v>
      </c>
      <c r="CE28" s="140">
        <f t="shared" si="124"/>
        <v>12.5</v>
      </c>
      <c r="CF28" s="140">
        <f t="shared" si="124"/>
        <v>10</v>
      </c>
      <c r="CG28" s="140">
        <f t="shared" si="124"/>
        <v>7.5</v>
      </c>
      <c r="CH28" s="140">
        <f t="shared" si="124"/>
        <v>5</v>
      </c>
      <c r="CI28" s="140">
        <f t="shared" si="124"/>
        <v>2.5</v>
      </c>
      <c r="CJ28" s="140">
        <f t="shared" si="124"/>
        <v>0</v>
      </c>
      <c r="CK28" s="140">
        <f t="shared" si="124"/>
        <v>0</v>
      </c>
      <c r="CL28" s="140">
        <f t="shared" si="124"/>
        <v>0</v>
      </c>
      <c r="CM28" s="140">
        <f t="shared" si="124"/>
        <v>0</v>
      </c>
      <c r="CN28" s="140">
        <f t="shared" si="124"/>
        <v>0</v>
      </c>
      <c r="CO28" s="140">
        <f t="shared" si="124"/>
        <v>0</v>
      </c>
      <c r="CP28" s="140">
        <f t="shared" si="124"/>
        <v>0</v>
      </c>
      <c r="CQ28" s="140">
        <f t="shared" si="124"/>
        <v>0</v>
      </c>
      <c r="CR28" s="140">
        <f t="shared" si="124"/>
        <v>0</v>
      </c>
      <c r="CS28" s="140">
        <f t="shared" si="124"/>
        <v>0</v>
      </c>
      <c r="CT28" s="140">
        <f t="shared" si="124"/>
        <v>0</v>
      </c>
      <c r="CU28" s="140">
        <f t="shared" si="124"/>
        <v>0</v>
      </c>
      <c r="CV28" s="140">
        <f t="shared" si="124"/>
        <v>0</v>
      </c>
      <c r="CW28" s="140">
        <f t="shared" si="124"/>
        <v>0</v>
      </c>
      <c r="CX28" s="140">
        <f t="shared" si="124"/>
        <v>0</v>
      </c>
      <c r="CY28" s="140">
        <f t="shared" si="124"/>
        <v>0</v>
      </c>
      <c r="CZ28" s="140">
        <f t="shared" si="124"/>
        <v>0</v>
      </c>
      <c r="DA28" s="140">
        <f t="shared" si="124"/>
        <v>0</v>
      </c>
      <c r="DB28" s="140">
        <f t="shared" si="124"/>
        <v>0</v>
      </c>
      <c r="DC28" s="140">
        <f t="shared" si="124"/>
        <v>0</v>
      </c>
      <c r="DD28" s="140">
        <f t="shared" si="124"/>
        <v>0</v>
      </c>
      <c r="DE28" s="140">
        <f t="shared" si="124"/>
        <v>0</v>
      </c>
      <c r="DF28" s="140">
        <f t="shared" si="124"/>
        <v>0</v>
      </c>
      <c r="DG28" s="140">
        <f t="shared" si="124"/>
        <v>0</v>
      </c>
      <c r="DH28" s="140">
        <f t="shared" si="124"/>
        <v>0</v>
      </c>
      <c r="DI28" s="140">
        <f t="shared" si="124"/>
        <v>0</v>
      </c>
      <c r="DJ28" s="140">
        <f t="shared" si="124"/>
        <v>0</v>
      </c>
      <c r="DK28" s="140">
        <f t="shared" si="124"/>
        <v>0</v>
      </c>
      <c r="DL28" s="140">
        <f t="shared" si="124"/>
        <v>0</v>
      </c>
      <c r="DM28" s="140">
        <f t="shared" si="124"/>
        <v>0</v>
      </c>
      <c r="DN28" s="140">
        <f t="shared" si="124"/>
        <v>0</v>
      </c>
      <c r="DO28" s="140">
        <f t="shared" si="124"/>
        <v>0</v>
      </c>
      <c r="DP28" s="140">
        <f t="shared" si="124"/>
        <v>0</v>
      </c>
      <c r="DQ28" s="140">
        <f t="shared" si="124"/>
        <v>0</v>
      </c>
      <c r="DR28" s="140">
        <f t="shared" si="124"/>
        <v>0</v>
      </c>
      <c r="DS28" s="140">
        <f t="shared" si="124"/>
        <v>0</v>
      </c>
      <c r="DT28" s="140">
        <f t="shared" si="124"/>
        <v>0</v>
      </c>
      <c r="DU28" s="140">
        <f t="shared" si="124"/>
        <v>0</v>
      </c>
      <c r="DV28" s="140">
        <f t="shared" si="124"/>
        <v>0</v>
      </c>
      <c r="DW28" s="140">
        <f t="shared" si="124"/>
        <v>0</v>
      </c>
      <c r="DX28" s="140">
        <f t="shared" si="124"/>
        <v>0</v>
      </c>
      <c r="DY28" s="140">
        <f t="shared" si="124"/>
        <v>0</v>
      </c>
    </row>
    <row r="29" spans="1:129">
      <c r="C29" s="24" t="s">
        <v>285</v>
      </c>
      <c r="D29" s="133" t="s">
        <v>237</v>
      </c>
      <c r="E29" s="11" t="s">
        <v>286</v>
      </c>
      <c r="F29" s="11" t="s">
        <v>226</v>
      </c>
      <c r="I29" s="164">
        <f t="shared" ref="I29:I30" si="125">SUM(J29:DY29)</f>
        <v>180</v>
      </c>
      <c r="J29" s="179">
        <f>Cons!J103</f>
        <v>54</v>
      </c>
      <c r="K29" s="179">
        <f>Cons!K103</f>
        <v>54</v>
      </c>
      <c r="L29" s="179">
        <f>Cons!L103</f>
        <v>72</v>
      </c>
      <c r="M29" s="179">
        <f>Cons!M103</f>
        <v>0</v>
      </c>
      <c r="N29" s="179">
        <f>Cons!N103</f>
        <v>0</v>
      </c>
      <c r="O29" s="179">
        <f>Cons!O103</f>
        <v>0</v>
      </c>
      <c r="P29" s="179">
        <f>Cons!P103</f>
        <v>0</v>
      </c>
      <c r="Q29" s="179">
        <f>Cons!Q103</f>
        <v>0</v>
      </c>
      <c r="R29" s="179">
        <f>Cons!R103</f>
        <v>0</v>
      </c>
      <c r="S29" s="179">
        <f>Cons!S103</f>
        <v>0</v>
      </c>
      <c r="T29" s="179">
        <f>Cons!T103</f>
        <v>0</v>
      </c>
      <c r="U29" s="179">
        <f>Cons!U103</f>
        <v>0</v>
      </c>
      <c r="V29" s="179">
        <f>Cons!V103</f>
        <v>0</v>
      </c>
      <c r="W29" s="179">
        <f>Cons!W103</f>
        <v>0</v>
      </c>
      <c r="X29" s="179">
        <f>Cons!X103</f>
        <v>0</v>
      </c>
      <c r="Y29" s="179">
        <f>Cons!Y103</f>
        <v>0</v>
      </c>
      <c r="Z29" s="179">
        <f>Cons!Z103</f>
        <v>0</v>
      </c>
      <c r="AA29" s="179">
        <f>Cons!AA103</f>
        <v>0</v>
      </c>
      <c r="AB29" s="179">
        <f>Cons!AB103</f>
        <v>0</v>
      </c>
      <c r="AC29" s="179">
        <f>Cons!AC103</f>
        <v>0</v>
      </c>
      <c r="AD29" s="179">
        <f>Cons!AD103</f>
        <v>0</v>
      </c>
      <c r="AE29" s="179">
        <f>Cons!AE103</f>
        <v>0</v>
      </c>
      <c r="AF29" s="179">
        <f>Cons!AF103</f>
        <v>0</v>
      </c>
      <c r="AG29" s="179">
        <f>Cons!AG103</f>
        <v>0</v>
      </c>
      <c r="AH29" s="179">
        <f>Cons!AH103</f>
        <v>0</v>
      </c>
      <c r="AI29" s="179">
        <f>Cons!AI103</f>
        <v>0</v>
      </c>
      <c r="AJ29" s="179">
        <f>Cons!AJ103</f>
        <v>0</v>
      </c>
      <c r="AK29" s="179">
        <f>Cons!AK103</f>
        <v>0</v>
      </c>
      <c r="AL29" s="179">
        <f>Cons!AL103</f>
        <v>0</v>
      </c>
      <c r="AM29" s="179">
        <f>Cons!AM103</f>
        <v>0</v>
      </c>
      <c r="AN29" s="179">
        <f>Cons!AN103</f>
        <v>0</v>
      </c>
      <c r="AO29" s="179">
        <f>Cons!AO103</f>
        <v>0</v>
      </c>
      <c r="AP29" s="179">
        <f>Cons!AP103</f>
        <v>0</v>
      </c>
      <c r="AQ29" s="179">
        <f>Cons!AQ103</f>
        <v>0</v>
      </c>
      <c r="AR29" s="179">
        <f>Cons!AR103</f>
        <v>0</v>
      </c>
      <c r="AS29" s="179">
        <f>Cons!AS103</f>
        <v>0</v>
      </c>
      <c r="AT29" s="179">
        <f>Cons!AT103</f>
        <v>0</v>
      </c>
      <c r="AU29" s="179">
        <f>Cons!AU103</f>
        <v>0</v>
      </c>
      <c r="AV29" s="179">
        <f>Cons!AV103</f>
        <v>0</v>
      </c>
      <c r="AW29" s="179">
        <f>Cons!AW103</f>
        <v>0</v>
      </c>
      <c r="AX29" s="179">
        <f>Cons!AX103</f>
        <v>0</v>
      </c>
      <c r="AY29" s="179">
        <f>Cons!AY103</f>
        <v>0</v>
      </c>
      <c r="AZ29" s="179">
        <f>Cons!AZ103</f>
        <v>0</v>
      </c>
      <c r="BA29" s="179">
        <f>Cons!BA103</f>
        <v>0</v>
      </c>
      <c r="BB29" s="179">
        <f>Cons!BB103</f>
        <v>0</v>
      </c>
      <c r="BC29" s="179">
        <f>Cons!BC103</f>
        <v>0</v>
      </c>
      <c r="BD29" s="179">
        <f>Cons!BD103</f>
        <v>0</v>
      </c>
      <c r="BE29" s="179">
        <f>Cons!BE103</f>
        <v>0</v>
      </c>
      <c r="BF29" s="179">
        <f>Cons!BF103</f>
        <v>0</v>
      </c>
      <c r="BG29" s="179">
        <f>Cons!BG103</f>
        <v>0</v>
      </c>
      <c r="BH29" s="179">
        <f>Cons!BH103</f>
        <v>0</v>
      </c>
      <c r="BI29" s="179">
        <f>Cons!BI103</f>
        <v>0</v>
      </c>
      <c r="BJ29" s="179">
        <f>Cons!BJ103</f>
        <v>0</v>
      </c>
      <c r="BK29" s="179">
        <f>Cons!BK103</f>
        <v>0</v>
      </c>
      <c r="BL29" s="179">
        <f>Cons!BL103</f>
        <v>0</v>
      </c>
      <c r="BM29" s="179">
        <f>Cons!BM103</f>
        <v>0</v>
      </c>
      <c r="BN29" s="179">
        <f>Cons!BN103</f>
        <v>0</v>
      </c>
      <c r="BO29" s="179">
        <f>Cons!BO103</f>
        <v>0</v>
      </c>
      <c r="BP29" s="179">
        <f>Cons!BP103</f>
        <v>0</v>
      </c>
      <c r="BQ29" s="179">
        <f>Cons!BQ103</f>
        <v>0</v>
      </c>
      <c r="BR29" s="179">
        <f>Cons!BR103</f>
        <v>0</v>
      </c>
      <c r="BS29" s="179">
        <f>Cons!BS103</f>
        <v>0</v>
      </c>
      <c r="BT29" s="179">
        <f>Cons!BT103</f>
        <v>0</v>
      </c>
      <c r="BU29" s="179">
        <f>Cons!BU103</f>
        <v>0</v>
      </c>
      <c r="BV29" s="179">
        <f>Cons!BV103</f>
        <v>0</v>
      </c>
      <c r="BW29" s="179">
        <f>Cons!BW103</f>
        <v>0</v>
      </c>
      <c r="BX29" s="179">
        <f>Cons!BX103</f>
        <v>0</v>
      </c>
      <c r="BY29" s="179">
        <f>Cons!BY103</f>
        <v>0</v>
      </c>
      <c r="BZ29" s="179">
        <f>Cons!BZ103</f>
        <v>0</v>
      </c>
      <c r="CA29" s="179">
        <f>Cons!CA103</f>
        <v>0</v>
      </c>
      <c r="CB29" s="179">
        <f>Cons!CB103</f>
        <v>0</v>
      </c>
      <c r="CC29" s="179">
        <f>Cons!CC103</f>
        <v>0</v>
      </c>
      <c r="CD29" s="179">
        <f>Cons!CD103</f>
        <v>0</v>
      </c>
      <c r="CE29" s="179">
        <f>Cons!CE103</f>
        <v>0</v>
      </c>
      <c r="CF29" s="179">
        <f>Cons!CF103</f>
        <v>0</v>
      </c>
      <c r="CG29" s="179">
        <f>Cons!CG103</f>
        <v>0</v>
      </c>
      <c r="CH29" s="179">
        <f>Cons!CH103</f>
        <v>0</v>
      </c>
      <c r="CI29" s="179">
        <f>Cons!CI103</f>
        <v>0</v>
      </c>
      <c r="CJ29" s="179">
        <f>Cons!CJ103</f>
        <v>0</v>
      </c>
      <c r="CK29" s="179">
        <f>Cons!CK103</f>
        <v>0</v>
      </c>
      <c r="CL29" s="179">
        <f>Cons!CL103</f>
        <v>0</v>
      </c>
      <c r="CM29" s="179">
        <f>Cons!CM103</f>
        <v>0</v>
      </c>
      <c r="CN29" s="179">
        <f>Cons!CN103</f>
        <v>0</v>
      </c>
      <c r="CO29" s="179">
        <f>Cons!CO103</f>
        <v>0</v>
      </c>
      <c r="CP29" s="179">
        <f>Cons!CP103</f>
        <v>0</v>
      </c>
      <c r="CQ29" s="179">
        <f>Cons!CQ103</f>
        <v>0</v>
      </c>
      <c r="CR29" s="179">
        <f>Cons!CR103</f>
        <v>0</v>
      </c>
      <c r="CS29" s="179">
        <f>Cons!CS103</f>
        <v>0</v>
      </c>
      <c r="CT29" s="179">
        <f>Cons!CT103</f>
        <v>0</v>
      </c>
      <c r="CU29" s="179">
        <f>Cons!CU103</f>
        <v>0</v>
      </c>
      <c r="CV29" s="179">
        <f>Cons!CV103</f>
        <v>0</v>
      </c>
      <c r="CW29" s="179">
        <f>Cons!CW103</f>
        <v>0</v>
      </c>
      <c r="CX29" s="179">
        <f>Cons!CX103</f>
        <v>0</v>
      </c>
      <c r="CY29" s="179">
        <f>Cons!CY103</f>
        <v>0</v>
      </c>
      <c r="CZ29" s="179">
        <f>Cons!CZ103</f>
        <v>0</v>
      </c>
      <c r="DA29" s="179">
        <f>Cons!DA103</f>
        <v>0</v>
      </c>
      <c r="DB29" s="179">
        <f>Cons!DB103</f>
        <v>0</v>
      </c>
      <c r="DC29" s="179">
        <f>Cons!DC103</f>
        <v>0</v>
      </c>
      <c r="DD29" s="179">
        <f>Cons!DD103</f>
        <v>0</v>
      </c>
      <c r="DE29" s="179">
        <f>Cons!DE103</f>
        <v>0</v>
      </c>
      <c r="DF29" s="179">
        <f>Cons!DF103</f>
        <v>0</v>
      </c>
      <c r="DG29" s="179">
        <f>Cons!DG103</f>
        <v>0</v>
      </c>
      <c r="DH29" s="179">
        <f>Cons!DH103</f>
        <v>0</v>
      </c>
      <c r="DI29" s="179">
        <f>Cons!DI103</f>
        <v>0</v>
      </c>
      <c r="DJ29" s="179">
        <f>Cons!DJ103</f>
        <v>0</v>
      </c>
      <c r="DK29" s="179">
        <f>Cons!DK103</f>
        <v>0</v>
      </c>
      <c r="DL29" s="179">
        <f>Cons!DL103</f>
        <v>0</v>
      </c>
      <c r="DM29" s="179">
        <f>Cons!DM103</f>
        <v>0</v>
      </c>
      <c r="DN29" s="179">
        <f>Cons!DN103</f>
        <v>0</v>
      </c>
      <c r="DO29" s="179">
        <f>Cons!DO103</f>
        <v>0</v>
      </c>
      <c r="DP29" s="179">
        <f>Cons!DP103</f>
        <v>0</v>
      </c>
      <c r="DQ29" s="179">
        <f>Cons!DQ103</f>
        <v>0</v>
      </c>
      <c r="DR29" s="179">
        <f>Cons!DR103</f>
        <v>0</v>
      </c>
      <c r="DS29" s="179">
        <f>Cons!DS103</f>
        <v>0</v>
      </c>
      <c r="DT29" s="179">
        <f>Cons!DT103</f>
        <v>0</v>
      </c>
      <c r="DU29" s="179">
        <f>Cons!DU103</f>
        <v>0</v>
      </c>
      <c r="DV29" s="179">
        <f>Cons!DV103</f>
        <v>0</v>
      </c>
      <c r="DW29" s="179">
        <f>Cons!DW103</f>
        <v>0</v>
      </c>
      <c r="DX29" s="179">
        <f>Cons!DX103</f>
        <v>0</v>
      </c>
      <c r="DY29" s="179">
        <f>Cons!DY103</f>
        <v>0</v>
      </c>
    </row>
    <row r="30" spans="1:129">
      <c r="C30" s="24" t="s">
        <v>219</v>
      </c>
      <c r="D30" s="133" t="s">
        <v>237</v>
      </c>
      <c r="E30" s="194">
        <f>Inputs!F62</f>
        <v>6</v>
      </c>
      <c r="F30" s="185">
        <f>Inputs!H62</f>
        <v>1.3888888888888888E-2</v>
      </c>
      <c r="I30" s="164">
        <f t="shared" si="125"/>
        <v>-180</v>
      </c>
      <c r="J30" s="176">
        <f t="shared" ref="J30" si="126">-MIN($I29*$F30,J28)*J$7</f>
        <v>0</v>
      </c>
      <c r="K30" s="176">
        <f t="shared" ref="K30" si="127">-MIN($I29*$F30,K28)*K$7</f>
        <v>0</v>
      </c>
      <c r="L30" s="176">
        <f t="shared" ref="L30" si="128">-MIN($I29*$F30,L28)*L$7</f>
        <v>0</v>
      </c>
      <c r="M30" s="176">
        <f t="shared" ref="M30" si="129">-MIN($I29*$F30,M28)*M$7</f>
        <v>0</v>
      </c>
      <c r="N30" s="176">
        <f t="shared" ref="N30" si="130">-MIN($I29*$F30,N28)*N$7</f>
        <v>0</v>
      </c>
      <c r="O30" s="176">
        <f t="shared" ref="O30" si="131">-MIN($I29*$F30,O28)*O$7</f>
        <v>0</v>
      </c>
      <c r="P30" s="176">
        <f t="shared" ref="P30" si="132">-MIN($I29*$F30,P28)*P$7</f>
        <v>-2.5</v>
      </c>
      <c r="Q30" s="176">
        <f t="shared" ref="Q30" si="133">-MIN($I29*$F30,Q28)*Q$7</f>
        <v>-2.5</v>
      </c>
      <c r="R30" s="176">
        <f t="shared" ref="R30" si="134">-MIN($I29*$F30,R28)*R$7</f>
        <v>-2.5</v>
      </c>
      <c r="S30" s="176">
        <f t="shared" ref="S30" si="135">-MIN($I29*$F30,S28)*S$7</f>
        <v>-2.5</v>
      </c>
      <c r="T30" s="176">
        <f t="shared" ref="T30" si="136">-MIN($I29*$F30,T28)*T$7</f>
        <v>-2.5</v>
      </c>
      <c r="U30" s="176">
        <f t="shared" ref="U30" si="137">-MIN($I29*$F30,U28)*U$7</f>
        <v>-2.5</v>
      </c>
      <c r="V30" s="176">
        <f t="shared" ref="V30" si="138">-MIN($I29*$F30,V28)*V$7</f>
        <v>-2.5</v>
      </c>
      <c r="W30" s="176">
        <f t="shared" ref="W30" si="139">-MIN($I29*$F30,W28)*W$7</f>
        <v>-2.5</v>
      </c>
      <c r="X30" s="176">
        <f t="shared" ref="X30" si="140">-MIN($I29*$F30,X28)*X$7</f>
        <v>-2.5</v>
      </c>
      <c r="Y30" s="176">
        <f t="shared" ref="Y30" si="141">-MIN($I29*$F30,Y28)*Y$7</f>
        <v>-2.5</v>
      </c>
      <c r="Z30" s="176">
        <f t="shared" ref="Z30" si="142">-MIN($I29*$F30,Z28)*Z$7</f>
        <v>-2.5</v>
      </c>
      <c r="AA30" s="176">
        <f t="shared" ref="AA30" si="143">-MIN($I29*$F30,AA28)*AA$7</f>
        <v>-2.5</v>
      </c>
      <c r="AB30" s="176">
        <f t="shared" ref="AB30" si="144">-MIN($I29*$F30,AB28)*AB$7</f>
        <v>-2.5</v>
      </c>
      <c r="AC30" s="176">
        <f t="shared" ref="AC30" si="145">-MIN($I29*$F30,AC28)*AC$7</f>
        <v>-2.5</v>
      </c>
      <c r="AD30" s="176">
        <f t="shared" ref="AD30" si="146">-MIN($I29*$F30,AD28)*AD$7</f>
        <v>-2.5</v>
      </c>
      <c r="AE30" s="176">
        <f t="shared" ref="AE30" si="147">-MIN($I29*$F30,AE28)*AE$7</f>
        <v>-2.5</v>
      </c>
      <c r="AF30" s="176">
        <f t="shared" ref="AF30" si="148">-MIN($I29*$F30,AF28)*AF$7</f>
        <v>-2.5</v>
      </c>
      <c r="AG30" s="176">
        <f t="shared" ref="AG30" si="149">-MIN($I29*$F30,AG28)*AG$7</f>
        <v>-2.5</v>
      </c>
      <c r="AH30" s="176">
        <f t="shared" ref="AH30" si="150">-MIN($I29*$F30,AH28)*AH$7</f>
        <v>-2.5</v>
      </c>
      <c r="AI30" s="176">
        <f t="shared" ref="AI30" si="151">-MIN($I29*$F30,AI28)*AI$7</f>
        <v>-2.5</v>
      </c>
      <c r="AJ30" s="176">
        <f t="shared" ref="AJ30" si="152">-MIN($I29*$F30,AJ28)*AJ$7</f>
        <v>-2.5</v>
      </c>
      <c r="AK30" s="176">
        <f t="shared" ref="AK30" si="153">-MIN($I29*$F30,AK28)*AK$7</f>
        <v>-2.5</v>
      </c>
      <c r="AL30" s="176">
        <f t="shared" ref="AL30" si="154">-MIN($I29*$F30,AL28)*AL$7</f>
        <v>-2.5</v>
      </c>
      <c r="AM30" s="176">
        <f t="shared" ref="AM30" si="155">-MIN($I29*$F30,AM28)*AM$7</f>
        <v>-2.5</v>
      </c>
      <c r="AN30" s="176">
        <f t="shared" ref="AN30" si="156">-MIN($I29*$F30,AN28)*AN$7</f>
        <v>-2.5</v>
      </c>
      <c r="AO30" s="176">
        <f t="shared" ref="AO30" si="157">-MIN($I29*$F30,AO28)*AO$7</f>
        <v>-2.5</v>
      </c>
      <c r="AP30" s="176">
        <f t="shared" ref="AP30" si="158">-MIN($I29*$F30,AP28)*AP$7</f>
        <v>-2.5</v>
      </c>
      <c r="AQ30" s="176">
        <f t="shared" ref="AQ30" si="159">-MIN($I29*$F30,AQ28)*AQ$7</f>
        <v>-2.5</v>
      </c>
      <c r="AR30" s="176">
        <f t="shared" ref="AR30" si="160">-MIN($I29*$F30,AR28)*AR$7</f>
        <v>-2.5</v>
      </c>
      <c r="AS30" s="176">
        <f t="shared" ref="AS30" si="161">-MIN($I29*$F30,AS28)*AS$7</f>
        <v>-2.5</v>
      </c>
      <c r="AT30" s="176">
        <f t="shared" ref="AT30" si="162">-MIN($I29*$F30,AT28)*AT$7</f>
        <v>-2.5</v>
      </c>
      <c r="AU30" s="176">
        <f t="shared" ref="AU30" si="163">-MIN($I29*$F30,AU28)*AU$7</f>
        <v>-2.5</v>
      </c>
      <c r="AV30" s="176">
        <f t="shared" ref="AV30" si="164">-MIN($I29*$F30,AV28)*AV$7</f>
        <v>-2.5</v>
      </c>
      <c r="AW30" s="176">
        <f t="shared" ref="AW30" si="165">-MIN($I29*$F30,AW28)*AW$7</f>
        <v>-2.5</v>
      </c>
      <c r="AX30" s="176">
        <f t="shared" ref="AX30" si="166">-MIN($I29*$F30,AX28)*AX$7</f>
        <v>-2.5</v>
      </c>
      <c r="AY30" s="176">
        <f t="shared" ref="AY30" si="167">-MIN($I29*$F30,AY28)*AY$7</f>
        <v>-2.5</v>
      </c>
      <c r="AZ30" s="176">
        <f t="shared" ref="AZ30" si="168">-MIN($I29*$F30,AZ28)*AZ$7</f>
        <v>-2.5</v>
      </c>
      <c r="BA30" s="176">
        <f t="shared" ref="BA30" si="169">-MIN($I29*$F30,BA28)*BA$7</f>
        <v>-2.5</v>
      </c>
      <c r="BB30" s="176">
        <f t="shared" ref="BB30" si="170">-MIN($I29*$F30,BB28)*BB$7</f>
        <v>-2.5</v>
      </c>
      <c r="BC30" s="176">
        <f t="shared" ref="BC30" si="171">-MIN($I29*$F30,BC28)*BC$7</f>
        <v>-2.5</v>
      </c>
      <c r="BD30" s="176">
        <f t="shared" ref="BD30" si="172">-MIN($I29*$F30,BD28)*BD$7</f>
        <v>-2.5</v>
      </c>
      <c r="BE30" s="176">
        <f t="shared" ref="BE30" si="173">-MIN($I29*$F30,BE28)*BE$7</f>
        <v>-2.5</v>
      </c>
      <c r="BF30" s="176">
        <f t="shared" ref="BF30" si="174">-MIN($I29*$F30,BF28)*BF$7</f>
        <v>-2.5</v>
      </c>
      <c r="BG30" s="176">
        <f t="shared" ref="BG30" si="175">-MIN($I29*$F30,BG28)*BG$7</f>
        <v>-2.5</v>
      </c>
      <c r="BH30" s="176">
        <f t="shared" ref="BH30" si="176">-MIN($I29*$F30,BH28)*BH$7</f>
        <v>-2.5</v>
      </c>
      <c r="BI30" s="176">
        <f t="shared" ref="BI30" si="177">-MIN($I29*$F30,BI28)*BI$7</f>
        <v>-2.5</v>
      </c>
      <c r="BJ30" s="176">
        <f t="shared" ref="BJ30" si="178">-MIN($I29*$F30,BJ28)*BJ$7</f>
        <v>-2.5</v>
      </c>
      <c r="BK30" s="176">
        <f t="shared" ref="BK30" si="179">-MIN($I29*$F30,BK28)*BK$7</f>
        <v>-2.5</v>
      </c>
      <c r="BL30" s="176">
        <f t="shared" ref="BL30" si="180">-MIN($I29*$F30,BL28)*BL$7</f>
        <v>-2.5</v>
      </c>
      <c r="BM30" s="176">
        <f t="shared" ref="BM30" si="181">-MIN($I29*$F30,BM28)*BM$7</f>
        <v>-2.5</v>
      </c>
      <c r="BN30" s="176">
        <f t="shared" ref="BN30" si="182">-MIN($I29*$F30,BN28)*BN$7</f>
        <v>-2.5</v>
      </c>
      <c r="BO30" s="176">
        <f t="shared" ref="BO30" si="183">-MIN($I29*$F30,BO28)*BO$7</f>
        <v>-2.5</v>
      </c>
      <c r="BP30" s="176">
        <f t="shared" ref="BP30" si="184">-MIN($I29*$F30,BP28)*BP$7</f>
        <v>-2.5</v>
      </c>
      <c r="BQ30" s="176">
        <f t="shared" ref="BQ30" si="185">-MIN($I29*$F30,BQ28)*BQ$7</f>
        <v>-2.5</v>
      </c>
      <c r="BR30" s="176">
        <f t="shared" ref="BR30" si="186">-MIN($I29*$F30,BR28)*BR$7</f>
        <v>-2.5</v>
      </c>
      <c r="BS30" s="176">
        <f t="shared" ref="BS30" si="187">-MIN($I29*$F30,BS28)*BS$7</f>
        <v>-2.5</v>
      </c>
      <c r="BT30" s="176">
        <f t="shared" ref="BT30" si="188">-MIN($I29*$F30,BT28)*BT$7</f>
        <v>-2.5</v>
      </c>
      <c r="BU30" s="176">
        <f t="shared" ref="BU30" si="189">-MIN($I29*$F30,BU28)*BU$7</f>
        <v>-2.5</v>
      </c>
      <c r="BV30" s="176">
        <f t="shared" ref="BV30" si="190">-MIN($I29*$F30,BV28)*BV$7</f>
        <v>-2.5</v>
      </c>
      <c r="BW30" s="176">
        <f t="shared" ref="BW30" si="191">-MIN($I29*$F30,BW28)*BW$7</f>
        <v>-2.5</v>
      </c>
      <c r="BX30" s="176">
        <f t="shared" ref="BX30" si="192">-MIN($I29*$F30,BX28)*BX$7</f>
        <v>-2.5</v>
      </c>
      <c r="BY30" s="176">
        <f t="shared" ref="BY30" si="193">-MIN($I29*$F30,BY28)*BY$7</f>
        <v>-2.5</v>
      </c>
      <c r="BZ30" s="176">
        <f t="shared" ref="BZ30" si="194">-MIN($I29*$F30,BZ28)*BZ$7</f>
        <v>-2.5</v>
      </c>
      <c r="CA30" s="176">
        <f t="shared" ref="CA30" si="195">-MIN($I29*$F30,CA28)*CA$7</f>
        <v>-2.5</v>
      </c>
      <c r="CB30" s="176">
        <f t="shared" ref="CB30" si="196">-MIN($I29*$F30,CB28)*CB$7</f>
        <v>-2.5</v>
      </c>
      <c r="CC30" s="176">
        <f t="shared" ref="CC30" si="197">-MIN($I29*$F30,CC28)*CC$7</f>
        <v>-2.5</v>
      </c>
      <c r="CD30" s="176">
        <f t="shared" ref="CD30" si="198">-MIN($I29*$F30,CD28)*CD$7</f>
        <v>-2.5</v>
      </c>
      <c r="CE30" s="176">
        <f t="shared" ref="CE30" si="199">-MIN($I29*$F30,CE28)*CE$7</f>
        <v>-2.5</v>
      </c>
      <c r="CF30" s="176">
        <f t="shared" ref="CF30" si="200">-MIN($I29*$F30,CF28)*CF$7</f>
        <v>-2.5</v>
      </c>
      <c r="CG30" s="176">
        <f t="shared" ref="CG30" si="201">-MIN($I29*$F30,CG28)*CG$7</f>
        <v>-2.5</v>
      </c>
      <c r="CH30" s="176">
        <f t="shared" ref="CH30" si="202">-MIN($I29*$F30,CH28)*CH$7</f>
        <v>-2.5</v>
      </c>
      <c r="CI30" s="176">
        <f t="shared" ref="CI30" si="203">-MIN($I29*$F30,CI28)*CI$7</f>
        <v>-2.5</v>
      </c>
      <c r="CJ30" s="176">
        <f t="shared" ref="CJ30" si="204">-MIN($I29*$F30,CJ28)*CJ$7</f>
        <v>0</v>
      </c>
      <c r="CK30" s="176">
        <f t="shared" ref="CK30" si="205">-MIN($I29*$F30,CK28)*CK$7</f>
        <v>0</v>
      </c>
      <c r="CL30" s="176">
        <f t="shared" ref="CL30" si="206">-MIN($I29*$F30,CL28)*CL$7</f>
        <v>0</v>
      </c>
      <c r="CM30" s="176">
        <f t="shared" ref="CM30" si="207">-MIN($I29*$F30,CM28)*CM$7</f>
        <v>0</v>
      </c>
      <c r="CN30" s="176">
        <f t="shared" ref="CN30" si="208">-MIN($I29*$F30,CN28)*CN$7</f>
        <v>0</v>
      </c>
      <c r="CO30" s="176">
        <f t="shared" ref="CO30" si="209">-MIN($I29*$F30,CO28)*CO$7</f>
        <v>0</v>
      </c>
      <c r="CP30" s="176">
        <f t="shared" ref="CP30" si="210">-MIN($I29*$F30,CP28)*CP$7</f>
        <v>0</v>
      </c>
      <c r="CQ30" s="176">
        <f t="shared" ref="CQ30" si="211">-MIN($I29*$F30,CQ28)*CQ$7</f>
        <v>0</v>
      </c>
      <c r="CR30" s="176">
        <f t="shared" ref="CR30" si="212">-MIN($I29*$F30,CR28)*CR$7</f>
        <v>0</v>
      </c>
      <c r="CS30" s="176">
        <f t="shared" ref="CS30" si="213">-MIN($I29*$F30,CS28)*CS$7</f>
        <v>0</v>
      </c>
      <c r="CT30" s="176">
        <f t="shared" ref="CT30" si="214">-MIN($I29*$F30,CT28)*CT$7</f>
        <v>0</v>
      </c>
      <c r="CU30" s="176">
        <f t="shared" ref="CU30" si="215">-MIN($I29*$F30,CU28)*CU$7</f>
        <v>0</v>
      </c>
      <c r="CV30" s="176">
        <f t="shared" ref="CV30" si="216">-MIN($I29*$F30,CV28)*CV$7</f>
        <v>0</v>
      </c>
      <c r="CW30" s="176">
        <f t="shared" ref="CW30" si="217">-MIN($I29*$F30,CW28)*CW$7</f>
        <v>0</v>
      </c>
      <c r="CX30" s="176">
        <f t="shared" ref="CX30" si="218">-MIN($I29*$F30,CX28)*CX$7</f>
        <v>0</v>
      </c>
      <c r="CY30" s="176">
        <f t="shared" ref="CY30" si="219">-MIN($I29*$F30,CY28)*CY$7</f>
        <v>0</v>
      </c>
      <c r="CZ30" s="176">
        <f t="shared" ref="CZ30" si="220">-MIN($I29*$F30,CZ28)*CZ$7</f>
        <v>0</v>
      </c>
      <c r="DA30" s="176">
        <f t="shared" ref="DA30" si="221">-MIN($I29*$F30,DA28)*DA$7</f>
        <v>0</v>
      </c>
      <c r="DB30" s="176">
        <f t="shared" ref="DB30" si="222">-MIN($I29*$F30,DB28)*DB$7</f>
        <v>0</v>
      </c>
      <c r="DC30" s="176">
        <f t="shared" ref="DC30" si="223">-MIN($I29*$F30,DC28)*DC$7</f>
        <v>0</v>
      </c>
      <c r="DD30" s="176">
        <f t="shared" ref="DD30" si="224">-MIN($I29*$F30,DD28)*DD$7</f>
        <v>0</v>
      </c>
      <c r="DE30" s="176">
        <f t="shared" ref="DE30" si="225">-MIN($I29*$F30,DE28)*DE$7</f>
        <v>0</v>
      </c>
      <c r="DF30" s="176">
        <f t="shared" ref="DF30" si="226">-MIN($I29*$F30,DF28)*DF$7</f>
        <v>0</v>
      </c>
      <c r="DG30" s="176">
        <f t="shared" ref="DG30" si="227">-MIN($I29*$F30,DG28)*DG$7</f>
        <v>0</v>
      </c>
      <c r="DH30" s="176">
        <f t="shared" ref="DH30" si="228">-MIN($I29*$F30,DH28)*DH$7</f>
        <v>0</v>
      </c>
      <c r="DI30" s="176">
        <f t="shared" ref="DI30" si="229">-MIN($I29*$F30,DI28)*DI$7</f>
        <v>0</v>
      </c>
      <c r="DJ30" s="176">
        <f t="shared" ref="DJ30" si="230">-MIN($I29*$F30,DJ28)*DJ$7</f>
        <v>0</v>
      </c>
      <c r="DK30" s="176">
        <f t="shared" ref="DK30" si="231">-MIN($I29*$F30,DK28)*DK$7</f>
        <v>0</v>
      </c>
      <c r="DL30" s="176">
        <f t="shared" ref="DL30" si="232">-MIN($I29*$F30,DL28)*DL$7</f>
        <v>0</v>
      </c>
      <c r="DM30" s="176">
        <f t="shared" ref="DM30" si="233">-MIN($I29*$F30,DM28)*DM$7</f>
        <v>0</v>
      </c>
      <c r="DN30" s="176">
        <f t="shared" ref="DN30" si="234">-MIN($I29*$F30,DN28)*DN$7</f>
        <v>0</v>
      </c>
      <c r="DO30" s="176">
        <f t="shared" ref="DO30" si="235">-MIN($I29*$F30,DO28)*DO$7</f>
        <v>0</v>
      </c>
      <c r="DP30" s="176">
        <f t="shared" ref="DP30" si="236">-MIN($I29*$F30,DP28)*DP$7</f>
        <v>0</v>
      </c>
      <c r="DQ30" s="176">
        <f t="shared" ref="DQ30" si="237">-MIN($I29*$F30,DQ28)*DQ$7</f>
        <v>0</v>
      </c>
      <c r="DR30" s="176">
        <f t="shared" ref="DR30" si="238">-MIN($I29*$F30,DR28)*DR$7</f>
        <v>0</v>
      </c>
      <c r="DS30" s="176">
        <f t="shared" ref="DS30" si="239">-MIN($I29*$F30,DS28)*DS$7</f>
        <v>0</v>
      </c>
      <c r="DT30" s="176">
        <f t="shared" ref="DT30" si="240">-MIN($I29*$F30,DT28)*DT$7</f>
        <v>0</v>
      </c>
      <c r="DU30" s="176">
        <f t="shared" ref="DU30" si="241">-MIN($I29*$F30,DU28)*DU$7</f>
        <v>0</v>
      </c>
      <c r="DV30" s="176">
        <f t="shared" ref="DV30" si="242">-MIN($I29*$F30,DV28)*DV$7</f>
        <v>0</v>
      </c>
      <c r="DW30" s="176">
        <f t="shared" ref="DW30" si="243">-MIN($I29*$F30,DW28)*DW$7</f>
        <v>0</v>
      </c>
      <c r="DX30" s="176">
        <f t="shared" ref="DX30" si="244">-MIN($I29*$F30,DX28)*DX$7</f>
        <v>0</v>
      </c>
      <c r="DY30" s="176">
        <f t="shared" ref="DY30" si="245">-MIN($I29*$F30,DY28)*DY$7</f>
        <v>0</v>
      </c>
    </row>
    <row r="31" spans="1:129" ht="13.5" thickBot="1">
      <c r="C31" s="24" t="s">
        <v>263</v>
      </c>
      <c r="D31" s="133" t="s">
        <v>237</v>
      </c>
      <c r="I31" s="21"/>
      <c r="J31" s="177">
        <f>SUM(J28:J30)</f>
        <v>54</v>
      </c>
      <c r="K31" s="177">
        <f t="shared" ref="K31" si="246">SUM(K28:K30)</f>
        <v>108</v>
      </c>
      <c r="L31" s="177">
        <f t="shared" ref="L31" si="247">SUM(L28:L30)</f>
        <v>180</v>
      </c>
      <c r="M31" s="177">
        <f t="shared" ref="M31" si="248">SUM(M28:M30)</f>
        <v>180</v>
      </c>
      <c r="N31" s="177">
        <f t="shared" ref="N31" si="249">SUM(N28:N30)</f>
        <v>180</v>
      </c>
      <c r="O31" s="177">
        <f t="shared" ref="O31" si="250">SUM(O28:O30)</f>
        <v>180</v>
      </c>
      <c r="P31" s="177">
        <f t="shared" ref="P31" si="251">SUM(P28:P30)</f>
        <v>177.5</v>
      </c>
      <c r="Q31" s="177">
        <f t="shared" ref="Q31" si="252">SUM(Q28:Q30)</f>
        <v>175</v>
      </c>
      <c r="R31" s="177">
        <f t="shared" ref="R31" si="253">SUM(R28:R30)</f>
        <v>172.5</v>
      </c>
      <c r="S31" s="177">
        <f t="shared" ref="S31" si="254">SUM(S28:S30)</f>
        <v>170</v>
      </c>
      <c r="T31" s="177">
        <f t="shared" ref="T31" si="255">SUM(T28:T30)</f>
        <v>167.5</v>
      </c>
      <c r="U31" s="177">
        <f t="shared" ref="U31" si="256">SUM(U28:U30)</f>
        <v>165</v>
      </c>
      <c r="V31" s="177">
        <f t="shared" ref="V31" si="257">SUM(V28:V30)</f>
        <v>162.5</v>
      </c>
      <c r="W31" s="177">
        <f t="shared" ref="W31" si="258">SUM(W28:W30)</f>
        <v>160</v>
      </c>
      <c r="X31" s="177">
        <f t="shared" ref="X31" si="259">SUM(X28:X30)</f>
        <v>157.5</v>
      </c>
      <c r="Y31" s="177">
        <f t="shared" ref="Y31" si="260">SUM(Y28:Y30)</f>
        <v>155</v>
      </c>
      <c r="Z31" s="177">
        <f t="shared" ref="Z31" si="261">SUM(Z28:Z30)</f>
        <v>152.5</v>
      </c>
      <c r="AA31" s="177">
        <f t="shared" ref="AA31" si="262">SUM(AA28:AA30)</f>
        <v>150</v>
      </c>
      <c r="AB31" s="177">
        <f t="shared" ref="AB31" si="263">SUM(AB28:AB30)</f>
        <v>147.5</v>
      </c>
      <c r="AC31" s="177">
        <f t="shared" ref="AC31" si="264">SUM(AC28:AC30)</f>
        <v>145</v>
      </c>
      <c r="AD31" s="177">
        <f t="shared" ref="AD31" si="265">SUM(AD28:AD30)</f>
        <v>142.5</v>
      </c>
      <c r="AE31" s="177">
        <f t="shared" ref="AE31" si="266">SUM(AE28:AE30)</f>
        <v>140</v>
      </c>
      <c r="AF31" s="177">
        <f t="shared" ref="AF31" si="267">SUM(AF28:AF30)</f>
        <v>137.5</v>
      </c>
      <c r="AG31" s="177">
        <f t="shared" ref="AG31" si="268">SUM(AG28:AG30)</f>
        <v>135</v>
      </c>
      <c r="AH31" s="177">
        <f t="shared" ref="AH31" si="269">SUM(AH28:AH30)</f>
        <v>132.5</v>
      </c>
      <c r="AI31" s="177">
        <f t="shared" ref="AI31" si="270">SUM(AI28:AI30)</f>
        <v>130</v>
      </c>
      <c r="AJ31" s="177">
        <f t="shared" ref="AJ31" si="271">SUM(AJ28:AJ30)</f>
        <v>127.5</v>
      </c>
      <c r="AK31" s="177">
        <f t="shared" ref="AK31" si="272">SUM(AK28:AK30)</f>
        <v>125</v>
      </c>
      <c r="AL31" s="177">
        <f t="shared" ref="AL31" si="273">SUM(AL28:AL30)</f>
        <v>122.5</v>
      </c>
      <c r="AM31" s="177">
        <f t="shared" ref="AM31" si="274">SUM(AM28:AM30)</f>
        <v>120</v>
      </c>
      <c r="AN31" s="177">
        <f t="shared" ref="AN31" si="275">SUM(AN28:AN30)</f>
        <v>117.5</v>
      </c>
      <c r="AO31" s="177">
        <f t="shared" ref="AO31" si="276">SUM(AO28:AO30)</f>
        <v>115</v>
      </c>
      <c r="AP31" s="177">
        <f t="shared" ref="AP31" si="277">SUM(AP28:AP30)</f>
        <v>112.5</v>
      </c>
      <c r="AQ31" s="177">
        <f t="shared" ref="AQ31" si="278">SUM(AQ28:AQ30)</f>
        <v>110</v>
      </c>
      <c r="AR31" s="177">
        <f t="shared" ref="AR31" si="279">SUM(AR28:AR30)</f>
        <v>107.5</v>
      </c>
      <c r="AS31" s="177">
        <f t="shared" ref="AS31" si="280">SUM(AS28:AS30)</f>
        <v>105</v>
      </c>
      <c r="AT31" s="177">
        <f t="shared" ref="AT31" si="281">SUM(AT28:AT30)</f>
        <v>102.5</v>
      </c>
      <c r="AU31" s="177">
        <f t="shared" ref="AU31" si="282">SUM(AU28:AU30)</f>
        <v>100</v>
      </c>
      <c r="AV31" s="177">
        <f t="shared" ref="AV31" si="283">SUM(AV28:AV30)</f>
        <v>97.5</v>
      </c>
      <c r="AW31" s="177">
        <f t="shared" ref="AW31" si="284">SUM(AW28:AW30)</f>
        <v>95</v>
      </c>
      <c r="AX31" s="177">
        <f t="shared" ref="AX31" si="285">SUM(AX28:AX30)</f>
        <v>92.5</v>
      </c>
      <c r="AY31" s="177">
        <f t="shared" ref="AY31" si="286">SUM(AY28:AY30)</f>
        <v>90</v>
      </c>
      <c r="AZ31" s="177">
        <f t="shared" ref="AZ31" si="287">SUM(AZ28:AZ30)</f>
        <v>87.5</v>
      </c>
      <c r="BA31" s="177">
        <f t="shared" ref="BA31" si="288">SUM(BA28:BA30)</f>
        <v>85</v>
      </c>
      <c r="BB31" s="177">
        <f t="shared" ref="BB31" si="289">SUM(BB28:BB30)</f>
        <v>82.5</v>
      </c>
      <c r="BC31" s="177">
        <f t="shared" ref="BC31" si="290">SUM(BC28:BC30)</f>
        <v>80</v>
      </c>
      <c r="BD31" s="177">
        <f t="shared" ref="BD31" si="291">SUM(BD28:BD30)</f>
        <v>77.5</v>
      </c>
      <c r="BE31" s="177">
        <f t="shared" ref="BE31" si="292">SUM(BE28:BE30)</f>
        <v>75</v>
      </c>
      <c r="BF31" s="177">
        <f t="shared" ref="BF31" si="293">SUM(BF28:BF30)</f>
        <v>72.5</v>
      </c>
      <c r="BG31" s="177">
        <f t="shared" ref="BG31" si="294">SUM(BG28:BG30)</f>
        <v>70</v>
      </c>
      <c r="BH31" s="177">
        <f t="shared" ref="BH31" si="295">SUM(BH28:BH30)</f>
        <v>67.5</v>
      </c>
      <c r="BI31" s="177">
        <f t="shared" ref="BI31" si="296">SUM(BI28:BI30)</f>
        <v>65</v>
      </c>
      <c r="BJ31" s="177">
        <f t="shared" ref="BJ31" si="297">SUM(BJ28:BJ30)</f>
        <v>62.5</v>
      </c>
      <c r="BK31" s="177">
        <f t="shared" ref="BK31" si="298">SUM(BK28:BK30)</f>
        <v>60</v>
      </c>
      <c r="BL31" s="177">
        <f t="shared" ref="BL31" si="299">SUM(BL28:BL30)</f>
        <v>57.5</v>
      </c>
      <c r="BM31" s="177">
        <f t="shared" ref="BM31" si="300">SUM(BM28:BM30)</f>
        <v>55</v>
      </c>
      <c r="BN31" s="177">
        <f t="shared" ref="BN31" si="301">SUM(BN28:BN30)</f>
        <v>52.5</v>
      </c>
      <c r="BO31" s="177">
        <f t="shared" ref="BO31" si="302">SUM(BO28:BO30)</f>
        <v>50</v>
      </c>
      <c r="BP31" s="177">
        <f t="shared" ref="BP31" si="303">SUM(BP28:BP30)</f>
        <v>47.5</v>
      </c>
      <c r="BQ31" s="177">
        <f t="shared" ref="BQ31" si="304">SUM(BQ28:BQ30)</f>
        <v>45</v>
      </c>
      <c r="BR31" s="177">
        <f t="shared" ref="BR31" si="305">SUM(BR28:BR30)</f>
        <v>42.5</v>
      </c>
      <c r="BS31" s="177">
        <f t="shared" ref="BS31" si="306">SUM(BS28:BS30)</f>
        <v>40</v>
      </c>
      <c r="BT31" s="177">
        <f t="shared" ref="BT31" si="307">SUM(BT28:BT30)</f>
        <v>37.5</v>
      </c>
      <c r="BU31" s="177">
        <f t="shared" ref="BU31" si="308">SUM(BU28:BU30)</f>
        <v>35</v>
      </c>
      <c r="BV31" s="177">
        <f t="shared" ref="BV31" si="309">SUM(BV28:BV30)</f>
        <v>32.5</v>
      </c>
      <c r="BW31" s="177">
        <f t="shared" ref="BW31" si="310">SUM(BW28:BW30)</f>
        <v>30</v>
      </c>
      <c r="BX31" s="177">
        <f t="shared" ref="BX31" si="311">SUM(BX28:BX30)</f>
        <v>27.5</v>
      </c>
      <c r="BY31" s="177">
        <f t="shared" ref="BY31" si="312">SUM(BY28:BY30)</f>
        <v>25</v>
      </c>
      <c r="BZ31" s="177">
        <f t="shared" ref="BZ31" si="313">SUM(BZ28:BZ30)</f>
        <v>22.5</v>
      </c>
      <c r="CA31" s="177">
        <f t="shared" ref="CA31" si="314">SUM(CA28:CA30)</f>
        <v>20</v>
      </c>
      <c r="CB31" s="177">
        <f t="shared" ref="CB31" si="315">SUM(CB28:CB30)</f>
        <v>17.5</v>
      </c>
      <c r="CC31" s="177">
        <f t="shared" ref="CC31" si="316">SUM(CC28:CC30)</f>
        <v>15</v>
      </c>
      <c r="CD31" s="177">
        <f t="shared" ref="CD31" si="317">SUM(CD28:CD30)</f>
        <v>12.5</v>
      </c>
      <c r="CE31" s="177">
        <f t="shared" ref="CE31" si="318">SUM(CE28:CE30)</f>
        <v>10</v>
      </c>
      <c r="CF31" s="177">
        <f t="shared" ref="CF31" si="319">SUM(CF28:CF30)</f>
        <v>7.5</v>
      </c>
      <c r="CG31" s="177">
        <f t="shared" ref="CG31" si="320">SUM(CG28:CG30)</f>
        <v>5</v>
      </c>
      <c r="CH31" s="177">
        <f t="shared" ref="CH31" si="321">SUM(CH28:CH30)</f>
        <v>2.5</v>
      </c>
      <c r="CI31" s="177">
        <f t="shared" ref="CI31" si="322">SUM(CI28:CI30)</f>
        <v>0</v>
      </c>
      <c r="CJ31" s="177">
        <f t="shared" ref="CJ31" si="323">SUM(CJ28:CJ30)</f>
        <v>0</v>
      </c>
      <c r="CK31" s="177">
        <f t="shared" ref="CK31" si="324">SUM(CK28:CK30)</f>
        <v>0</v>
      </c>
      <c r="CL31" s="177">
        <f t="shared" ref="CL31" si="325">SUM(CL28:CL30)</f>
        <v>0</v>
      </c>
      <c r="CM31" s="177">
        <f t="shared" ref="CM31" si="326">SUM(CM28:CM30)</f>
        <v>0</v>
      </c>
      <c r="CN31" s="177">
        <f t="shared" ref="CN31" si="327">SUM(CN28:CN30)</f>
        <v>0</v>
      </c>
      <c r="CO31" s="177">
        <f t="shared" ref="CO31" si="328">SUM(CO28:CO30)</f>
        <v>0</v>
      </c>
      <c r="CP31" s="177">
        <f t="shared" ref="CP31" si="329">SUM(CP28:CP30)</f>
        <v>0</v>
      </c>
      <c r="CQ31" s="177">
        <f t="shared" ref="CQ31" si="330">SUM(CQ28:CQ30)</f>
        <v>0</v>
      </c>
      <c r="CR31" s="177">
        <f t="shared" ref="CR31" si="331">SUM(CR28:CR30)</f>
        <v>0</v>
      </c>
      <c r="CS31" s="177">
        <f t="shared" ref="CS31" si="332">SUM(CS28:CS30)</f>
        <v>0</v>
      </c>
      <c r="CT31" s="177">
        <f t="shared" ref="CT31" si="333">SUM(CT28:CT30)</f>
        <v>0</v>
      </c>
      <c r="CU31" s="177">
        <f t="shared" ref="CU31" si="334">SUM(CU28:CU30)</f>
        <v>0</v>
      </c>
      <c r="CV31" s="177">
        <f t="shared" ref="CV31" si="335">SUM(CV28:CV30)</f>
        <v>0</v>
      </c>
      <c r="CW31" s="177">
        <f t="shared" ref="CW31" si="336">SUM(CW28:CW30)</f>
        <v>0</v>
      </c>
      <c r="CX31" s="177">
        <f t="shared" ref="CX31" si="337">SUM(CX28:CX30)</f>
        <v>0</v>
      </c>
      <c r="CY31" s="177">
        <f t="shared" ref="CY31" si="338">SUM(CY28:CY30)</f>
        <v>0</v>
      </c>
      <c r="CZ31" s="177">
        <f t="shared" ref="CZ31" si="339">SUM(CZ28:CZ30)</f>
        <v>0</v>
      </c>
      <c r="DA31" s="177">
        <f t="shared" ref="DA31" si="340">SUM(DA28:DA30)</f>
        <v>0</v>
      </c>
      <c r="DB31" s="177">
        <f t="shared" ref="DB31" si="341">SUM(DB28:DB30)</f>
        <v>0</v>
      </c>
      <c r="DC31" s="177">
        <f t="shared" ref="DC31" si="342">SUM(DC28:DC30)</f>
        <v>0</v>
      </c>
      <c r="DD31" s="177">
        <f t="shared" ref="DD31" si="343">SUM(DD28:DD30)</f>
        <v>0</v>
      </c>
      <c r="DE31" s="177">
        <f t="shared" ref="DE31" si="344">SUM(DE28:DE30)</f>
        <v>0</v>
      </c>
      <c r="DF31" s="177">
        <f t="shared" ref="DF31" si="345">SUM(DF28:DF30)</f>
        <v>0</v>
      </c>
      <c r="DG31" s="177">
        <f t="shared" ref="DG31" si="346">SUM(DG28:DG30)</f>
        <v>0</v>
      </c>
      <c r="DH31" s="177">
        <f t="shared" ref="DH31" si="347">SUM(DH28:DH30)</f>
        <v>0</v>
      </c>
      <c r="DI31" s="177">
        <f t="shared" ref="DI31" si="348">SUM(DI28:DI30)</f>
        <v>0</v>
      </c>
      <c r="DJ31" s="177">
        <f t="shared" ref="DJ31" si="349">SUM(DJ28:DJ30)</f>
        <v>0</v>
      </c>
      <c r="DK31" s="177">
        <f t="shared" ref="DK31" si="350">SUM(DK28:DK30)</f>
        <v>0</v>
      </c>
      <c r="DL31" s="177">
        <f t="shared" ref="DL31" si="351">SUM(DL28:DL30)</f>
        <v>0</v>
      </c>
      <c r="DM31" s="177">
        <f t="shared" ref="DM31" si="352">SUM(DM28:DM30)</f>
        <v>0</v>
      </c>
      <c r="DN31" s="177">
        <f t="shared" ref="DN31" si="353">SUM(DN28:DN30)</f>
        <v>0</v>
      </c>
      <c r="DO31" s="177">
        <f t="shared" ref="DO31" si="354">SUM(DO28:DO30)</f>
        <v>0</v>
      </c>
      <c r="DP31" s="177">
        <f t="shared" ref="DP31" si="355">SUM(DP28:DP30)</f>
        <v>0</v>
      </c>
      <c r="DQ31" s="177">
        <f t="shared" ref="DQ31" si="356">SUM(DQ28:DQ30)</f>
        <v>0</v>
      </c>
      <c r="DR31" s="177">
        <f t="shared" ref="DR31" si="357">SUM(DR28:DR30)</f>
        <v>0</v>
      </c>
      <c r="DS31" s="177">
        <f t="shared" ref="DS31" si="358">SUM(DS28:DS30)</f>
        <v>0</v>
      </c>
      <c r="DT31" s="177">
        <f t="shared" ref="DT31" si="359">SUM(DT28:DT30)</f>
        <v>0</v>
      </c>
      <c r="DU31" s="177">
        <f t="shared" ref="DU31" si="360">SUM(DU28:DU30)</f>
        <v>0</v>
      </c>
      <c r="DV31" s="177">
        <f t="shared" ref="DV31" si="361">SUM(DV28:DV30)</f>
        <v>0</v>
      </c>
      <c r="DW31" s="177">
        <f t="shared" ref="DW31" si="362">SUM(DW28:DW30)</f>
        <v>0</v>
      </c>
      <c r="DX31" s="177">
        <f t="shared" ref="DX31" si="363">SUM(DX28:DX30)</f>
        <v>0</v>
      </c>
      <c r="DY31" s="177">
        <f t="shared" ref="DY31" si="364">SUM(DY28:DY30)</f>
        <v>0</v>
      </c>
    </row>
    <row r="32" spans="1:129" ht="13.5" thickTop="1"/>
    <row r="33" spans="1:129" ht="24" thickBot="1">
      <c r="A33" s="1"/>
      <c r="B33" s="1"/>
      <c r="C33" s="1" t="s">
        <v>352</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row>
    <row r="35" spans="1:129">
      <c r="C35" s="146" t="s">
        <v>359</v>
      </c>
      <c r="D35" s="133" t="s">
        <v>237</v>
      </c>
      <c r="I35" s="164">
        <f t="shared" ref="I35" si="365">SUM(J35:DY35)</f>
        <v>4968.5104462229765</v>
      </c>
      <c r="J35" s="179">
        <f>'CF, GuV, Bilanz'!J33</f>
        <v>0</v>
      </c>
      <c r="K35" s="179">
        <f>'CF, GuV, Bilanz'!K33</f>
        <v>0</v>
      </c>
      <c r="L35" s="179">
        <f>'CF, GuV, Bilanz'!L33</f>
        <v>0</v>
      </c>
      <c r="M35" s="179">
        <f>'CF, GuV, Bilanz'!M33</f>
        <v>0</v>
      </c>
      <c r="N35" s="179">
        <f>'CF, GuV, Bilanz'!N33</f>
        <v>0</v>
      </c>
      <c r="O35" s="179">
        <f>'CF, GuV, Bilanz'!O33</f>
        <v>0</v>
      </c>
      <c r="P35" s="179">
        <f>'CF, GuV, Bilanz'!P33</f>
        <v>68.345738520759369</v>
      </c>
      <c r="Q35" s="179">
        <f>'CF, GuV, Bilanz'!Q33</f>
        <v>70.116379263559679</v>
      </c>
      <c r="R35" s="179">
        <f>'CF, GuV, Bilanz'!R33</f>
        <v>61.150010594845355</v>
      </c>
      <c r="S35" s="179">
        <f>'CF, GuV, Bilanz'!S33</f>
        <v>40.969517218613127</v>
      </c>
      <c r="T35" s="179">
        <f>'CF, GuV, Bilanz'!T33</f>
        <v>33.315980427507043</v>
      </c>
      <c r="U35" s="179">
        <f>'CF, GuV, Bilanz'!U33</f>
        <v>26.954177066461291</v>
      </c>
      <c r="V35" s="179">
        <f>'CF, GuV, Bilanz'!V33</f>
        <v>26.197484320180923</v>
      </c>
      <c r="W35" s="179">
        <f>'CF, GuV, Bilanz'!W33</f>
        <v>32.943301523878517</v>
      </c>
      <c r="X35" s="179">
        <f>'CF, GuV, Bilanz'!X33</f>
        <v>40.317866871303274</v>
      </c>
      <c r="Y35" s="179">
        <f>'CF, GuV, Bilanz'!Y33</f>
        <v>53.252421722677155</v>
      </c>
      <c r="Z35" s="179">
        <f>'CF, GuV, Bilanz'!Z33</f>
        <v>67.441118747568225</v>
      </c>
      <c r="AA35" s="179">
        <f>'CF, GuV, Bilanz'!AA33</f>
        <v>66.644680259298582</v>
      </c>
      <c r="AB35" s="179">
        <f>'CF, GuV, Bilanz'!AB33</f>
        <v>73.036824251995071</v>
      </c>
      <c r="AC35" s="179">
        <f>'CF, GuV, Bilanz'!AC33</f>
        <v>74.659576851126488</v>
      </c>
      <c r="AD35" s="179">
        <f>'CF, GuV, Bilanz'!AD33</f>
        <v>66.176694963719967</v>
      </c>
      <c r="AE35" s="179">
        <f>'CF, GuV, Bilanz'!AE33</f>
        <v>45.281523585797629</v>
      </c>
      <c r="AF35" s="179">
        <f>'CF, GuV, Bilanz'!AF33</f>
        <v>37.582514316281554</v>
      </c>
      <c r="AG35" s="179">
        <f>'CF, GuV, Bilanz'!AG33</f>
        <v>31.24157986555025</v>
      </c>
      <c r="AH35" s="179">
        <f>'CF, GuV, Bilanz'!AH33</f>
        <v>30.845672441416184</v>
      </c>
      <c r="AI35" s="179">
        <f>'CF, GuV, Bilanz'!AI33</f>
        <v>38.337103761298977</v>
      </c>
      <c r="AJ35" s="179">
        <f>'CF, GuV, Bilanz'!AJ33</f>
        <v>46.435660006590076</v>
      </c>
      <c r="AK35" s="179">
        <f>'CF, GuV, Bilanz'!AK33</f>
        <v>60.501599588315464</v>
      </c>
      <c r="AL35" s="179">
        <f>'CF, GuV, Bilanz'!AL33</f>
        <v>75.745946768174264</v>
      </c>
      <c r="AM35" s="179">
        <f>'CF, GuV, Bilanz'!AM33</f>
        <v>75.380334039312174</v>
      </c>
      <c r="AN35" s="179">
        <f>'CF, GuV, Bilanz'!AN33</f>
        <v>84.592839253173779</v>
      </c>
      <c r="AO35" s="179">
        <f>'CF, GuV, Bilanz'!AO33</f>
        <v>86.471320795068436</v>
      </c>
      <c r="AP35" s="179">
        <f>'CF, GuV, Bilanz'!AP33</f>
        <v>77.429321393087235</v>
      </c>
      <c r="AQ35" s="179">
        <f>'CF, GuV, Bilanz'!AQ33</f>
        <v>55.339607456313814</v>
      </c>
      <c r="AR35" s="179">
        <f>'CF, GuV, Bilanz'!AR33</f>
        <v>47.474450294207585</v>
      </c>
      <c r="AS35" s="179">
        <f>'CF, GuV, Bilanz'!AS33</f>
        <v>40.643826482400193</v>
      </c>
      <c r="AT35" s="179">
        <f>'CF, GuV, Bilanz'!AT33</f>
        <v>40.43647222017691</v>
      </c>
      <c r="AU35" s="179">
        <f>'CF, GuV, Bilanz'!AU33</f>
        <v>48.30187856460585</v>
      </c>
      <c r="AV35" s="179">
        <f>'CF, GuV, Bilanz'!AV33</f>
        <v>56.606244955837973</v>
      </c>
      <c r="AW35" s="179">
        <f>'CF, GuV, Bilanz'!AW33</f>
        <v>71.558382573387732</v>
      </c>
      <c r="AX35" s="179">
        <f>'CF, GuV, Bilanz'!AX33</f>
        <v>87.35027692821923</v>
      </c>
      <c r="AY35" s="179">
        <f>'CF, GuV, Bilanz'!AY33</f>
        <v>87.176019079183405</v>
      </c>
      <c r="AZ35" s="179">
        <f>'CF, GuV, Bilanz'!AZ33</f>
        <v>99.835162691015697</v>
      </c>
      <c r="BA35" s="179">
        <f>'CF, GuV, Bilanz'!BA33</f>
        <v>101.21405327226543</v>
      </c>
      <c r="BB35" s="179">
        <f>'CF, GuV, Bilanz'!BB33</f>
        <v>92.193505974633851</v>
      </c>
      <c r="BC35" s="179">
        <f>'CF, GuV, Bilanz'!BC33</f>
        <v>68.405901490204883</v>
      </c>
      <c r="BD35" s="179">
        <f>'CF, GuV, Bilanz'!BD33</f>
        <v>60.224984703886719</v>
      </c>
      <c r="BE35" s="179">
        <f>'CF, GuV, Bilanz'!BE33</f>
        <v>52.728022628179183</v>
      </c>
      <c r="BF35" s="179">
        <f>'CF, GuV, Bilanz'!BF33</f>
        <v>52.722813701210761</v>
      </c>
      <c r="BG35" s="179">
        <f>'CF, GuV, Bilanz'!BG33</f>
        <v>61.12377254216441</v>
      </c>
      <c r="BH35" s="179">
        <f>'CF, GuV, Bilanz'!BH33</f>
        <v>69.780966581971398</v>
      </c>
      <c r="BI35" s="179">
        <f>'CF, GuV, Bilanz'!BI33</f>
        <v>85.955517490755696</v>
      </c>
      <c r="BJ35" s="179">
        <f>'CF, GuV, Bilanz'!BJ33</f>
        <v>102.60182856529467</v>
      </c>
      <c r="BK35" s="179">
        <f>'CF, GuV, Bilanz'!BK33</f>
        <v>102.63167783559634</v>
      </c>
      <c r="BL35" s="179">
        <f>'CF, GuV, Bilanz'!BL33</f>
        <v>102.89855962115072</v>
      </c>
      <c r="BM35" s="179">
        <f>'CF, GuV, Bilanz'!BM33</f>
        <v>103.74978985409317</v>
      </c>
      <c r="BN35" s="179">
        <f>'CF, GuV, Bilanz'!BN33</f>
        <v>95.44196170360911</v>
      </c>
      <c r="BO35" s="179">
        <f>'CF, GuV, Bilanz'!BO33</f>
        <v>71.845303636849792</v>
      </c>
      <c r="BP35" s="179">
        <f>'CF, GuV, Bilanz'!BP33</f>
        <v>64.006589155995229</v>
      </c>
      <c r="BQ35" s="179">
        <f>'CF, GuV, Bilanz'!BQ33</f>
        <v>56.469551845643892</v>
      </c>
      <c r="BR35" s="179">
        <f>'CF, GuV, Bilanz'!BR33</f>
        <v>56.694888524218548</v>
      </c>
      <c r="BS35" s="179">
        <f>'CF, GuV, Bilanz'!BS33</f>
        <v>65.018547126309173</v>
      </c>
      <c r="BT35" s="179">
        <f>'CF, GuV, Bilanz'!BT33</f>
        <v>73.401389330257999</v>
      </c>
      <c r="BU35" s="179">
        <f>'CF, GuV, Bilanz'!BU33</f>
        <v>89.578993316607892</v>
      </c>
      <c r="BV35" s="179">
        <f>'CF, GuV, Bilanz'!BV33</f>
        <v>105.83183525534605</v>
      </c>
      <c r="BW35" s="179">
        <f>'CF, GuV, Bilanz'!BW33</f>
        <v>106.09927405910464</v>
      </c>
      <c r="BX35" s="179">
        <f>'CF, GuV, Bilanz'!BX33</f>
        <v>106.40489682142116</v>
      </c>
      <c r="BY35" s="179">
        <f>'CF, GuV, Bilanz'!BY33</f>
        <v>106.18423267099921</v>
      </c>
      <c r="BZ35" s="179">
        <f>'CF, GuV, Bilanz'!BZ33</f>
        <v>98.041195422011114</v>
      </c>
      <c r="CA35" s="179">
        <f>'CF, GuV, Bilanz'!CA33</f>
        <v>74.130579577892789</v>
      </c>
      <c r="CB35" s="179">
        <f>'CF, GuV, Bilanz'!CB33</f>
        <v>66.046698983171837</v>
      </c>
      <c r="CC35" s="179">
        <f>'CF, GuV, Bilanz'!CC33</f>
        <v>57.988331123683707</v>
      </c>
      <c r="CD35" s="179">
        <f>'CF, GuV, Bilanz'!CD33</f>
        <v>57.811093297370277</v>
      </c>
      <c r="CE35" s="179">
        <f>'CF, GuV, Bilanz'!CE33</f>
        <v>65.490836299566993</v>
      </c>
      <c r="CF35" s="179">
        <f>'CF, GuV, Bilanz'!CF33</f>
        <v>73.156529574778077</v>
      </c>
      <c r="CG35" s="179">
        <f>'CF, GuV, Bilanz'!CG33</f>
        <v>88.633060138266657</v>
      </c>
      <c r="CH35" s="179">
        <f>'CF, GuV, Bilanz'!CH33</f>
        <v>104.07654062681313</v>
      </c>
      <c r="CI35" s="179">
        <f>'CF, GuV, Bilanz'!CI33</f>
        <v>103.83721380874523</v>
      </c>
      <c r="CJ35" s="179">
        <f>'CF, GuV, Bilanz'!CJ33</f>
        <v>0</v>
      </c>
      <c r="CK35" s="179">
        <f>'CF, GuV, Bilanz'!CK33</f>
        <v>0</v>
      </c>
      <c r="CL35" s="179">
        <f>'CF, GuV, Bilanz'!CL33</f>
        <v>0</v>
      </c>
      <c r="CM35" s="179">
        <f>'CF, GuV, Bilanz'!CM33</f>
        <v>0</v>
      </c>
      <c r="CN35" s="179">
        <f>'CF, GuV, Bilanz'!CN33</f>
        <v>0</v>
      </c>
      <c r="CO35" s="179">
        <f>'CF, GuV, Bilanz'!CO33</f>
        <v>0</v>
      </c>
      <c r="CP35" s="179">
        <f>'CF, GuV, Bilanz'!CP33</f>
        <v>0</v>
      </c>
      <c r="CQ35" s="179">
        <f>'CF, GuV, Bilanz'!CQ33</f>
        <v>0</v>
      </c>
      <c r="CR35" s="179">
        <f>'CF, GuV, Bilanz'!CR33</f>
        <v>0</v>
      </c>
      <c r="CS35" s="179">
        <f>'CF, GuV, Bilanz'!CS33</f>
        <v>0</v>
      </c>
      <c r="CT35" s="179">
        <f>'CF, GuV, Bilanz'!CT33</f>
        <v>0</v>
      </c>
      <c r="CU35" s="179">
        <f>'CF, GuV, Bilanz'!CU33</f>
        <v>0</v>
      </c>
      <c r="CV35" s="179">
        <f>'CF, GuV, Bilanz'!CV33</f>
        <v>0</v>
      </c>
      <c r="CW35" s="179">
        <f>'CF, GuV, Bilanz'!CW33</f>
        <v>0</v>
      </c>
      <c r="CX35" s="179">
        <f>'CF, GuV, Bilanz'!CX33</f>
        <v>0</v>
      </c>
      <c r="CY35" s="179">
        <f>'CF, GuV, Bilanz'!CY33</f>
        <v>0</v>
      </c>
      <c r="CZ35" s="179">
        <f>'CF, GuV, Bilanz'!CZ33</f>
        <v>0</v>
      </c>
      <c r="DA35" s="179">
        <f>'CF, GuV, Bilanz'!DA33</f>
        <v>0</v>
      </c>
      <c r="DB35" s="179">
        <f>'CF, GuV, Bilanz'!DB33</f>
        <v>0</v>
      </c>
      <c r="DC35" s="179">
        <f>'CF, GuV, Bilanz'!DC33</f>
        <v>0</v>
      </c>
      <c r="DD35" s="179">
        <f>'CF, GuV, Bilanz'!DD33</f>
        <v>0</v>
      </c>
      <c r="DE35" s="179">
        <f>'CF, GuV, Bilanz'!DE33</f>
        <v>0</v>
      </c>
      <c r="DF35" s="179">
        <f>'CF, GuV, Bilanz'!DF33</f>
        <v>0</v>
      </c>
      <c r="DG35" s="179">
        <f>'CF, GuV, Bilanz'!DG33</f>
        <v>0</v>
      </c>
      <c r="DH35" s="179">
        <f>'CF, GuV, Bilanz'!DH33</f>
        <v>0</v>
      </c>
      <c r="DI35" s="179">
        <f>'CF, GuV, Bilanz'!DI33</f>
        <v>0</v>
      </c>
      <c r="DJ35" s="179">
        <f>'CF, GuV, Bilanz'!DJ33</f>
        <v>0</v>
      </c>
      <c r="DK35" s="179">
        <f>'CF, GuV, Bilanz'!DK33</f>
        <v>0</v>
      </c>
      <c r="DL35" s="179">
        <f>'CF, GuV, Bilanz'!DL33</f>
        <v>0</v>
      </c>
      <c r="DM35" s="179">
        <f>'CF, GuV, Bilanz'!DM33</f>
        <v>0</v>
      </c>
      <c r="DN35" s="179">
        <f>'CF, GuV, Bilanz'!DN33</f>
        <v>0</v>
      </c>
      <c r="DO35" s="179">
        <f>'CF, GuV, Bilanz'!DO33</f>
        <v>0</v>
      </c>
      <c r="DP35" s="179">
        <f>'CF, GuV, Bilanz'!DP33</f>
        <v>0</v>
      </c>
      <c r="DQ35" s="179">
        <f>'CF, GuV, Bilanz'!DQ33</f>
        <v>0</v>
      </c>
      <c r="DR35" s="179">
        <f>'CF, GuV, Bilanz'!DR33</f>
        <v>0</v>
      </c>
      <c r="DS35" s="179">
        <f>'CF, GuV, Bilanz'!DS33</f>
        <v>0</v>
      </c>
      <c r="DT35" s="179">
        <f>'CF, GuV, Bilanz'!DT33</f>
        <v>0</v>
      </c>
      <c r="DU35" s="179">
        <f>'CF, GuV, Bilanz'!DU33</f>
        <v>0</v>
      </c>
      <c r="DV35" s="179">
        <f>'CF, GuV, Bilanz'!DV33</f>
        <v>0</v>
      </c>
      <c r="DW35" s="179">
        <f>'CF, GuV, Bilanz'!DW33</f>
        <v>0</v>
      </c>
      <c r="DX35" s="179">
        <f>'CF, GuV, Bilanz'!DX33</f>
        <v>0</v>
      </c>
      <c r="DY35" s="179">
        <f>'CF, GuV, Bilanz'!DY33</f>
        <v>0</v>
      </c>
    </row>
    <row r="36" spans="1:129">
      <c r="C36" s="146" t="s">
        <v>360</v>
      </c>
      <c r="D36" s="133" t="s">
        <v>237</v>
      </c>
      <c r="I36" s="21"/>
      <c r="J36" s="179">
        <f>I36+J35</f>
        <v>0</v>
      </c>
      <c r="K36" s="179">
        <f t="shared" ref="K36:BV36" si="366">J36+K35</f>
        <v>0</v>
      </c>
      <c r="L36" s="179">
        <f t="shared" si="366"/>
        <v>0</v>
      </c>
      <c r="M36" s="179">
        <f t="shared" si="366"/>
        <v>0</v>
      </c>
      <c r="N36" s="179">
        <f t="shared" si="366"/>
        <v>0</v>
      </c>
      <c r="O36" s="179">
        <f t="shared" si="366"/>
        <v>0</v>
      </c>
      <c r="P36" s="179">
        <f t="shared" si="366"/>
        <v>68.345738520759369</v>
      </c>
      <c r="Q36" s="179">
        <f t="shared" si="366"/>
        <v>138.46211778431905</v>
      </c>
      <c r="R36" s="179">
        <f t="shared" si="366"/>
        <v>199.6121283791644</v>
      </c>
      <c r="S36" s="179">
        <f t="shared" si="366"/>
        <v>240.58164559777754</v>
      </c>
      <c r="T36" s="179">
        <f t="shared" si="366"/>
        <v>273.89762602528458</v>
      </c>
      <c r="U36" s="179">
        <f t="shared" si="366"/>
        <v>300.85180309174586</v>
      </c>
      <c r="V36" s="179">
        <f t="shared" si="366"/>
        <v>327.0492874119268</v>
      </c>
      <c r="W36" s="179">
        <f t="shared" si="366"/>
        <v>359.99258893580532</v>
      </c>
      <c r="X36" s="179">
        <f t="shared" si="366"/>
        <v>400.31045580710861</v>
      </c>
      <c r="Y36" s="179">
        <f t="shared" si="366"/>
        <v>453.56287752978574</v>
      </c>
      <c r="Z36" s="179">
        <f t="shared" si="366"/>
        <v>521.00399627735396</v>
      </c>
      <c r="AA36" s="179">
        <f t="shared" si="366"/>
        <v>587.6486765366526</v>
      </c>
      <c r="AB36" s="179">
        <f t="shared" si="366"/>
        <v>660.68550078864769</v>
      </c>
      <c r="AC36" s="179">
        <f t="shared" si="366"/>
        <v>735.34507763977422</v>
      </c>
      <c r="AD36" s="179">
        <f t="shared" si="366"/>
        <v>801.52177260349413</v>
      </c>
      <c r="AE36" s="179">
        <f t="shared" si="366"/>
        <v>846.80329618929181</v>
      </c>
      <c r="AF36" s="179">
        <f t="shared" si="366"/>
        <v>884.38581050557332</v>
      </c>
      <c r="AG36" s="179">
        <f t="shared" si="366"/>
        <v>915.62739037112351</v>
      </c>
      <c r="AH36" s="179">
        <f t="shared" si="366"/>
        <v>946.47306281253964</v>
      </c>
      <c r="AI36" s="179">
        <f t="shared" si="366"/>
        <v>984.81016657383861</v>
      </c>
      <c r="AJ36" s="179">
        <f t="shared" si="366"/>
        <v>1031.2458265804287</v>
      </c>
      <c r="AK36" s="179">
        <f t="shared" si="366"/>
        <v>1091.7474261687441</v>
      </c>
      <c r="AL36" s="179">
        <f t="shared" si="366"/>
        <v>1167.4933729369184</v>
      </c>
      <c r="AM36" s="179">
        <f t="shared" si="366"/>
        <v>1242.8737069762306</v>
      </c>
      <c r="AN36" s="179">
        <f t="shared" si="366"/>
        <v>1327.4665462294042</v>
      </c>
      <c r="AO36" s="179">
        <f t="shared" si="366"/>
        <v>1413.9378670244728</v>
      </c>
      <c r="AP36" s="179">
        <f t="shared" si="366"/>
        <v>1491.3671884175601</v>
      </c>
      <c r="AQ36" s="179">
        <f t="shared" si="366"/>
        <v>1546.7067958738739</v>
      </c>
      <c r="AR36" s="179">
        <f t="shared" si="366"/>
        <v>1594.1812461680815</v>
      </c>
      <c r="AS36" s="179">
        <f t="shared" si="366"/>
        <v>1634.8250726504818</v>
      </c>
      <c r="AT36" s="179">
        <f t="shared" si="366"/>
        <v>1675.2615448706588</v>
      </c>
      <c r="AU36" s="179">
        <f t="shared" si="366"/>
        <v>1723.5634234352647</v>
      </c>
      <c r="AV36" s="179">
        <f t="shared" si="366"/>
        <v>1780.1696683911027</v>
      </c>
      <c r="AW36" s="179">
        <f t="shared" si="366"/>
        <v>1851.7280509644904</v>
      </c>
      <c r="AX36" s="179">
        <f t="shared" si="366"/>
        <v>1939.0783278927097</v>
      </c>
      <c r="AY36" s="179">
        <f t="shared" si="366"/>
        <v>2026.254346971893</v>
      </c>
      <c r="AZ36" s="179">
        <f t="shared" si="366"/>
        <v>2126.0895096629088</v>
      </c>
      <c r="BA36" s="179">
        <f t="shared" si="366"/>
        <v>2227.3035629351743</v>
      </c>
      <c r="BB36" s="179">
        <f t="shared" si="366"/>
        <v>2319.4970689098081</v>
      </c>
      <c r="BC36" s="179">
        <f t="shared" si="366"/>
        <v>2387.9029704000131</v>
      </c>
      <c r="BD36" s="179">
        <f t="shared" si="366"/>
        <v>2448.1279551038997</v>
      </c>
      <c r="BE36" s="179">
        <f t="shared" si="366"/>
        <v>2500.8559777320788</v>
      </c>
      <c r="BF36" s="179">
        <f t="shared" si="366"/>
        <v>2553.5787914332896</v>
      </c>
      <c r="BG36" s="179">
        <f t="shared" si="366"/>
        <v>2614.7025639754538</v>
      </c>
      <c r="BH36" s="179">
        <f t="shared" si="366"/>
        <v>2684.4835305574252</v>
      </c>
      <c r="BI36" s="179">
        <f t="shared" si="366"/>
        <v>2770.4390480481807</v>
      </c>
      <c r="BJ36" s="179">
        <f t="shared" si="366"/>
        <v>2873.0408766134751</v>
      </c>
      <c r="BK36" s="179">
        <f t="shared" si="366"/>
        <v>2975.6725544490714</v>
      </c>
      <c r="BL36" s="179">
        <f t="shared" si="366"/>
        <v>3078.5711140702219</v>
      </c>
      <c r="BM36" s="179">
        <f t="shared" si="366"/>
        <v>3182.3209039243152</v>
      </c>
      <c r="BN36" s="179">
        <f t="shared" si="366"/>
        <v>3277.7628656279244</v>
      </c>
      <c r="BO36" s="179">
        <f t="shared" si="366"/>
        <v>3349.608169264774</v>
      </c>
      <c r="BP36" s="179">
        <f t="shared" si="366"/>
        <v>3413.6147584207692</v>
      </c>
      <c r="BQ36" s="179">
        <f t="shared" si="366"/>
        <v>3470.084310266413</v>
      </c>
      <c r="BR36" s="179">
        <f t="shared" si="366"/>
        <v>3526.7791987906317</v>
      </c>
      <c r="BS36" s="179">
        <f t="shared" si="366"/>
        <v>3591.797745916941</v>
      </c>
      <c r="BT36" s="179">
        <f t="shared" si="366"/>
        <v>3665.1991352471991</v>
      </c>
      <c r="BU36" s="179">
        <f t="shared" si="366"/>
        <v>3754.7781285638071</v>
      </c>
      <c r="BV36" s="179">
        <f t="shared" si="366"/>
        <v>3860.6099638191531</v>
      </c>
      <c r="BW36" s="179">
        <f t="shared" ref="BW36:DY36" si="367">BV36+BW35</f>
        <v>3966.7092378782577</v>
      </c>
      <c r="BX36" s="179">
        <f t="shared" si="367"/>
        <v>4073.1141346996787</v>
      </c>
      <c r="BY36" s="179">
        <f t="shared" si="367"/>
        <v>4179.2983673706776</v>
      </c>
      <c r="BZ36" s="179">
        <f t="shared" si="367"/>
        <v>4277.3395627926884</v>
      </c>
      <c r="CA36" s="179">
        <f t="shared" si="367"/>
        <v>4351.470142370581</v>
      </c>
      <c r="CB36" s="179">
        <f t="shared" si="367"/>
        <v>4417.5168413537531</v>
      </c>
      <c r="CC36" s="179">
        <f t="shared" si="367"/>
        <v>4475.5051724774366</v>
      </c>
      <c r="CD36" s="179">
        <f t="shared" si="367"/>
        <v>4533.3162657748071</v>
      </c>
      <c r="CE36" s="179">
        <f t="shared" si="367"/>
        <v>4598.8071020743737</v>
      </c>
      <c r="CF36" s="179">
        <f t="shared" si="367"/>
        <v>4671.9636316491515</v>
      </c>
      <c r="CG36" s="179">
        <f t="shared" si="367"/>
        <v>4760.5966917874184</v>
      </c>
      <c r="CH36" s="179">
        <f t="shared" si="367"/>
        <v>4864.6732324142313</v>
      </c>
      <c r="CI36" s="179">
        <f t="shared" si="367"/>
        <v>4968.5104462229765</v>
      </c>
      <c r="CJ36" s="179">
        <f t="shared" si="367"/>
        <v>4968.5104462229765</v>
      </c>
      <c r="CK36" s="179">
        <f t="shared" si="367"/>
        <v>4968.5104462229765</v>
      </c>
      <c r="CL36" s="179">
        <f t="shared" si="367"/>
        <v>4968.5104462229765</v>
      </c>
      <c r="CM36" s="179">
        <f t="shared" si="367"/>
        <v>4968.5104462229765</v>
      </c>
      <c r="CN36" s="179">
        <f t="shared" si="367"/>
        <v>4968.5104462229765</v>
      </c>
      <c r="CO36" s="179">
        <f t="shared" si="367"/>
        <v>4968.5104462229765</v>
      </c>
      <c r="CP36" s="179">
        <f t="shared" si="367"/>
        <v>4968.5104462229765</v>
      </c>
      <c r="CQ36" s="179">
        <f t="shared" si="367"/>
        <v>4968.5104462229765</v>
      </c>
      <c r="CR36" s="179">
        <f t="shared" si="367"/>
        <v>4968.5104462229765</v>
      </c>
      <c r="CS36" s="179">
        <f t="shared" si="367"/>
        <v>4968.5104462229765</v>
      </c>
      <c r="CT36" s="179">
        <f t="shared" si="367"/>
        <v>4968.5104462229765</v>
      </c>
      <c r="CU36" s="179">
        <f t="shared" si="367"/>
        <v>4968.5104462229765</v>
      </c>
      <c r="CV36" s="179">
        <f t="shared" si="367"/>
        <v>4968.5104462229765</v>
      </c>
      <c r="CW36" s="179">
        <f t="shared" si="367"/>
        <v>4968.5104462229765</v>
      </c>
      <c r="CX36" s="179">
        <f t="shared" si="367"/>
        <v>4968.5104462229765</v>
      </c>
      <c r="CY36" s="179">
        <f t="shared" si="367"/>
        <v>4968.5104462229765</v>
      </c>
      <c r="CZ36" s="179">
        <f t="shared" si="367"/>
        <v>4968.5104462229765</v>
      </c>
      <c r="DA36" s="179">
        <f t="shared" si="367"/>
        <v>4968.5104462229765</v>
      </c>
      <c r="DB36" s="179">
        <f t="shared" si="367"/>
        <v>4968.5104462229765</v>
      </c>
      <c r="DC36" s="179">
        <f t="shared" si="367"/>
        <v>4968.5104462229765</v>
      </c>
      <c r="DD36" s="179">
        <f t="shared" si="367"/>
        <v>4968.5104462229765</v>
      </c>
      <c r="DE36" s="179">
        <f t="shared" si="367"/>
        <v>4968.5104462229765</v>
      </c>
      <c r="DF36" s="179">
        <f t="shared" si="367"/>
        <v>4968.5104462229765</v>
      </c>
      <c r="DG36" s="179">
        <f t="shared" si="367"/>
        <v>4968.5104462229765</v>
      </c>
      <c r="DH36" s="179">
        <f t="shared" si="367"/>
        <v>4968.5104462229765</v>
      </c>
      <c r="DI36" s="179">
        <f t="shared" si="367"/>
        <v>4968.5104462229765</v>
      </c>
      <c r="DJ36" s="179">
        <f t="shared" si="367"/>
        <v>4968.5104462229765</v>
      </c>
      <c r="DK36" s="179">
        <f t="shared" si="367"/>
        <v>4968.5104462229765</v>
      </c>
      <c r="DL36" s="179">
        <f t="shared" si="367"/>
        <v>4968.5104462229765</v>
      </c>
      <c r="DM36" s="179">
        <f t="shared" si="367"/>
        <v>4968.5104462229765</v>
      </c>
      <c r="DN36" s="179">
        <f t="shared" si="367"/>
        <v>4968.5104462229765</v>
      </c>
      <c r="DO36" s="179">
        <f t="shared" si="367"/>
        <v>4968.5104462229765</v>
      </c>
      <c r="DP36" s="179">
        <f t="shared" si="367"/>
        <v>4968.5104462229765</v>
      </c>
      <c r="DQ36" s="179">
        <f t="shared" si="367"/>
        <v>4968.5104462229765</v>
      </c>
      <c r="DR36" s="179">
        <f t="shared" si="367"/>
        <v>4968.5104462229765</v>
      </c>
      <c r="DS36" s="179">
        <f t="shared" si="367"/>
        <v>4968.5104462229765</v>
      </c>
      <c r="DT36" s="179">
        <f t="shared" si="367"/>
        <v>4968.5104462229765</v>
      </c>
      <c r="DU36" s="179">
        <f t="shared" si="367"/>
        <v>4968.5104462229765</v>
      </c>
      <c r="DV36" s="179">
        <f t="shared" si="367"/>
        <v>4968.5104462229765</v>
      </c>
      <c r="DW36" s="179">
        <f t="shared" si="367"/>
        <v>4968.5104462229765</v>
      </c>
      <c r="DX36" s="179">
        <f t="shared" si="367"/>
        <v>4968.5104462229765</v>
      </c>
      <c r="DY36" s="179">
        <f t="shared" si="367"/>
        <v>4968.5104462229765</v>
      </c>
    </row>
    <row r="38" spans="1:129">
      <c r="C38" s="146" t="s">
        <v>361</v>
      </c>
      <c r="D38" s="133" t="s">
        <v>237</v>
      </c>
      <c r="J38" s="179">
        <f t="shared" ref="J38:O38" si="368">IF(OR(J35&lt;=0,J36&lt;=0),0,MIN(J35,J36))</f>
        <v>0</v>
      </c>
      <c r="K38" s="179">
        <f t="shared" si="368"/>
        <v>0</v>
      </c>
      <c r="L38" s="179">
        <f t="shared" si="368"/>
        <v>0</v>
      </c>
      <c r="M38" s="179">
        <f t="shared" si="368"/>
        <v>0</v>
      </c>
      <c r="N38" s="179">
        <f t="shared" si="368"/>
        <v>0</v>
      </c>
      <c r="O38" s="179">
        <f t="shared" si="368"/>
        <v>0</v>
      </c>
      <c r="P38" s="179">
        <f>IF(OR(P35&lt;=0,P36&lt;=0),0,MIN(P35,P36))</f>
        <v>68.345738520759369</v>
      </c>
      <c r="Q38" s="179">
        <f t="shared" ref="Q38:CB38" si="369">IF(OR(Q35&lt;=0,Q36&lt;=0),0,MIN(Q35,Q36))</f>
        <v>70.116379263559679</v>
      </c>
      <c r="R38" s="179">
        <f t="shared" si="369"/>
        <v>61.150010594845355</v>
      </c>
      <c r="S38" s="179">
        <f t="shared" si="369"/>
        <v>40.969517218613127</v>
      </c>
      <c r="T38" s="179">
        <f t="shared" si="369"/>
        <v>33.315980427507043</v>
      </c>
      <c r="U38" s="179">
        <f t="shared" si="369"/>
        <v>26.954177066461291</v>
      </c>
      <c r="V38" s="179">
        <f t="shared" si="369"/>
        <v>26.197484320180923</v>
      </c>
      <c r="W38" s="179">
        <f t="shared" si="369"/>
        <v>32.943301523878517</v>
      </c>
      <c r="X38" s="179">
        <f t="shared" si="369"/>
        <v>40.317866871303274</v>
      </c>
      <c r="Y38" s="179">
        <f t="shared" si="369"/>
        <v>53.252421722677155</v>
      </c>
      <c r="Z38" s="179">
        <f t="shared" si="369"/>
        <v>67.441118747568225</v>
      </c>
      <c r="AA38" s="179">
        <f t="shared" si="369"/>
        <v>66.644680259298582</v>
      </c>
      <c r="AB38" s="179">
        <f t="shared" si="369"/>
        <v>73.036824251995071</v>
      </c>
      <c r="AC38" s="179">
        <f t="shared" si="369"/>
        <v>74.659576851126488</v>
      </c>
      <c r="AD38" s="179">
        <f t="shared" si="369"/>
        <v>66.176694963719967</v>
      </c>
      <c r="AE38" s="179">
        <f t="shared" si="369"/>
        <v>45.281523585797629</v>
      </c>
      <c r="AF38" s="179">
        <f t="shared" si="369"/>
        <v>37.582514316281554</v>
      </c>
      <c r="AG38" s="179">
        <f t="shared" si="369"/>
        <v>31.24157986555025</v>
      </c>
      <c r="AH38" s="179">
        <f t="shared" si="369"/>
        <v>30.845672441416184</v>
      </c>
      <c r="AI38" s="179">
        <f t="shared" si="369"/>
        <v>38.337103761298977</v>
      </c>
      <c r="AJ38" s="179">
        <f t="shared" si="369"/>
        <v>46.435660006590076</v>
      </c>
      <c r="AK38" s="179">
        <f t="shared" si="369"/>
        <v>60.501599588315464</v>
      </c>
      <c r="AL38" s="179">
        <f t="shared" si="369"/>
        <v>75.745946768174264</v>
      </c>
      <c r="AM38" s="179">
        <f t="shared" si="369"/>
        <v>75.380334039312174</v>
      </c>
      <c r="AN38" s="179">
        <f t="shared" si="369"/>
        <v>84.592839253173779</v>
      </c>
      <c r="AO38" s="179">
        <f t="shared" si="369"/>
        <v>86.471320795068436</v>
      </c>
      <c r="AP38" s="179">
        <f t="shared" si="369"/>
        <v>77.429321393087235</v>
      </c>
      <c r="AQ38" s="179">
        <f t="shared" si="369"/>
        <v>55.339607456313814</v>
      </c>
      <c r="AR38" s="179">
        <f t="shared" si="369"/>
        <v>47.474450294207585</v>
      </c>
      <c r="AS38" s="179">
        <f t="shared" si="369"/>
        <v>40.643826482400193</v>
      </c>
      <c r="AT38" s="179">
        <f t="shared" si="369"/>
        <v>40.43647222017691</v>
      </c>
      <c r="AU38" s="179">
        <f t="shared" si="369"/>
        <v>48.30187856460585</v>
      </c>
      <c r="AV38" s="179">
        <f t="shared" si="369"/>
        <v>56.606244955837973</v>
      </c>
      <c r="AW38" s="179">
        <f t="shared" si="369"/>
        <v>71.558382573387732</v>
      </c>
      <c r="AX38" s="179">
        <f t="shared" si="369"/>
        <v>87.35027692821923</v>
      </c>
      <c r="AY38" s="179">
        <f t="shared" si="369"/>
        <v>87.176019079183405</v>
      </c>
      <c r="AZ38" s="179">
        <f t="shared" si="369"/>
        <v>99.835162691015697</v>
      </c>
      <c r="BA38" s="179">
        <f t="shared" si="369"/>
        <v>101.21405327226543</v>
      </c>
      <c r="BB38" s="179">
        <f t="shared" si="369"/>
        <v>92.193505974633851</v>
      </c>
      <c r="BC38" s="179">
        <f t="shared" si="369"/>
        <v>68.405901490204883</v>
      </c>
      <c r="BD38" s="179">
        <f t="shared" si="369"/>
        <v>60.224984703886719</v>
      </c>
      <c r="BE38" s="179">
        <f t="shared" si="369"/>
        <v>52.728022628179183</v>
      </c>
      <c r="BF38" s="179">
        <f t="shared" si="369"/>
        <v>52.722813701210761</v>
      </c>
      <c r="BG38" s="179">
        <f t="shared" si="369"/>
        <v>61.12377254216441</v>
      </c>
      <c r="BH38" s="179">
        <f t="shared" si="369"/>
        <v>69.780966581971398</v>
      </c>
      <c r="BI38" s="179">
        <f t="shared" si="369"/>
        <v>85.955517490755696</v>
      </c>
      <c r="BJ38" s="179">
        <f t="shared" si="369"/>
        <v>102.60182856529467</v>
      </c>
      <c r="BK38" s="179">
        <f t="shared" si="369"/>
        <v>102.63167783559634</v>
      </c>
      <c r="BL38" s="179">
        <f t="shared" si="369"/>
        <v>102.89855962115072</v>
      </c>
      <c r="BM38" s="179">
        <f t="shared" si="369"/>
        <v>103.74978985409317</v>
      </c>
      <c r="BN38" s="179">
        <f t="shared" si="369"/>
        <v>95.44196170360911</v>
      </c>
      <c r="BO38" s="179">
        <f t="shared" si="369"/>
        <v>71.845303636849792</v>
      </c>
      <c r="BP38" s="179">
        <f t="shared" si="369"/>
        <v>64.006589155995229</v>
      </c>
      <c r="BQ38" s="179">
        <f t="shared" si="369"/>
        <v>56.469551845643892</v>
      </c>
      <c r="BR38" s="179">
        <f t="shared" si="369"/>
        <v>56.694888524218548</v>
      </c>
      <c r="BS38" s="179">
        <f t="shared" si="369"/>
        <v>65.018547126309173</v>
      </c>
      <c r="BT38" s="179">
        <f t="shared" si="369"/>
        <v>73.401389330257999</v>
      </c>
      <c r="BU38" s="179">
        <f t="shared" si="369"/>
        <v>89.578993316607892</v>
      </c>
      <c r="BV38" s="179">
        <f t="shared" si="369"/>
        <v>105.83183525534605</v>
      </c>
      <c r="BW38" s="179">
        <f t="shared" si="369"/>
        <v>106.09927405910464</v>
      </c>
      <c r="BX38" s="179">
        <f t="shared" si="369"/>
        <v>106.40489682142116</v>
      </c>
      <c r="BY38" s="179">
        <f t="shared" si="369"/>
        <v>106.18423267099921</v>
      </c>
      <c r="BZ38" s="179">
        <f t="shared" si="369"/>
        <v>98.041195422011114</v>
      </c>
      <c r="CA38" s="179">
        <f t="shared" si="369"/>
        <v>74.130579577892789</v>
      </c>
      <c r="CB38" s="179">
        <f t="shared" si="369"/>
        <v>66.046698983171837</v>
      </c>
      <c r="CC38" s="179">
        <f t="shared" ref="CC38:DY38" si="370">IF(OR(CC35&lt;=0,CC36&lt;=0),0,MIN(CC35,CC36))</f>
        <v>57.988331123683707</v>
      </c>
      <c r="CD38" s="179">
        <f t="shared" si="370"/>
        <v>57.811093297370277</v>
      </c>
      <c r="CE38" s="179">
        <f t="shared" si="370"/>
        <v>65.490836299566993</v>
      </c>
      <c r="CF38" s="179">
        <f t="shared" si="370"/>
        <v>73.156529574778077</v>
      </c>
      <c r="CG38" s="179">
        <f t="shared" si="370"/>
        <v>88.633060138266657</v>
      </c>
      <c r="CH38" s="179">
        <f t="shared" si="370"/>
        <v>104.07654062681313</v>
      </c>
      <c r="CI38" s="179">
        <f t="shared" si="370"/>
        <v>103.83721380874523</v>
      </c>
      <c r="CJ38" s="179">
        <f t="shared" si="370"/>
        <v>0</v>
      </c>
      <c r="CK38" s="179">
        <f t="shared" si="370"/>
        <v>0</v>
      </c>
      <c r="CL38" s="179">
        <f t="shared" si="370"/>
        <v>0</v>
      </c>
      <c r="CM38" s="179">
        <f t="shared" si="370"/>
        <v>0</v>
      </c>
      <c r="CN38" s="179">
        <f t="shared" si="370"/>
        <v>0</v>
      </c>
      <c r="CO38" s="179">
        <f t="shared" si="370"/>
        <v>0</v>
      </c>
      <c r="CP38" s="179">
        <f t="shared" si="370"/>
        <v>0</v>
      </c>
      <c r="CQ38" s="179">
        <f t="shared" si="370"/>
        <v>0</v>
      </c>
      <c r="CR38" s="179">
        <f t="shared" si="370"/>
        <v>0</v>
      </c>
      <c r="CS38" s="179">
        <f t="shared" si="370"/>
        <v>0</v>
      </c>
      <c r="CT38" s="179">
        <f t="shared" si="370"/>
        <v>0</v>
      </c>
      <c r="CU38" s="179">
        <f t="shared" si="370"/>
        <v>0</v>
      </c>
      <c r="CV38" s="179">
        <f t="shared" si="370"/>
        <v>0</v>
      </c>
      <c r="CW38" s="179">
        <f t="shared" si="370"/>
        <v>0</v>
      </c>
      <c r="CX38" s="179">
        <f t="shared" si="370"/>
        <v>0</v>
      </c>
      <c r="CY38" s="179">
        <f t="shared" si="370"/>
        <v>0</v>
      </c>
      <c r="CZ38" s="179">
        <f t="shared" si="370"/>
        <v>0</v>
      </c>
      <c r="DA38" s="179">
        <f t="shared" si="370"/>
        <v>0</v>
      </c>
      <c r="DB38" s="179">
        <f t="shared" si="370"/>
        <v>0</v>
      </c>
      <c r="DC38" s="179">
        <f t="shared" si="370"/>
        <v>0</v>
      </c>
      <c r="DD38" s="179">
        <f t="shared" si="370"/>
        <v>0</v>
      </c>
      <c r="DE38" s="179">
        <f t="shared" si="370"/>
        <v>0</v>
      </c>
      <c r="DF38" s="179">
        <f t="shared" si="370"/>
        <v>0</v>
      </c>
      <c r="DG38" s="179">
        <f t="shared" si="370"/>
        <v>0</v>
      </c>
      <c r="DH38" s="179">
        <f t="shared" si="370"/>
        <v>0</v>
      </c>
      <c r="DI38" s="179">
        <f t="shared" si="370"/>
        <v>0</v>
      </c>
      <c r="DJ38" s="179">
        <f t="shared" si="370"/>
        <v>0</v>
      </c>
      <c r="DK38" s="179">
        <f t="shared" si="370"/>
        <v>0</v>
      </c>
      <c r="DL38" s="179">
        <f t="shared" si="370"/>
        <v>0</v>
      </c>
      <c r="DM38" s="179">
        <f t="shared" si="370"/>
        <v>0</v>
      </c>
      <c r="DN38" s="179">
        <f t="shared" si="370"/>
        <v>0</v>
      </c>
      <c r="DO38" s="179">
        <f t="shared" si="370"/>
        <v>0</v>
      </c>
      <c r="DP38" s="179">
        <f t="shared" si="370"/>
        <v>0</v>
      </c>
      <c r="DQ38" s="179">
        <f t="shared" si="370"/>
        <v>0</v>
      </c>
      <c r="DR38" s="179">
        <f t="shared" si="370"/>
        <v>0</v>
      </c>
      <c r="DS38" s="179">
        <f t="shared" si="370"/>
        <v>0</v>
      </c>
      <c r="DT38" s="179">
        <f t="shared" si="370"/>
        <v>0</v>
      </c>
      <c r="DU38" s="179">
        <f t="shared" si="370"/>
        <v>0</v>
      </c>
      <c r="DV38" s="179">
        <f t="shared" si="370"/>
        <v>0</v>
      </c>
      <c r="DW38" s="179">
        <f t="shared" si="370"/>
        <v>0</v>
      </c>
      <c r="DX38" s="179">
        <f t="shared" si="370"/>
        <v>0</v>
      </c>
      <c r="DY38" s="179">
        <f t="shared" si="370"/>
        <v>0</v>
      </c>
    </row>
    <row r="40" spans="1:129">
      <c r="C40" s="146" t="s">
        <v>362</v>
      </c>
      <c r="D40" s="133" t="s">
        <v>231</v>
      </c>
      <c r="E40" s="221">
        <f>Inputs!F126</f>
        <v>0.3</v>
      </c>
      <c r="J40" s="222">
        <f>$E40*SUM(J6:J7)</f>
        <v>0.3</v>
      </c>
      <c r="K40" s="222">
        <f t="shared" ref="K40:BV40" si="371">$E40*SUM(K6:K7)</f>
        <v>0.3</v>
      </c>
      <c r="L40" s="222">
        <f t="shared" si="371"/>
        <v>0.3</v>
      </c>
      <c r="M40" s="222">
        <f t="shared" si="371"/>
        <v>0.3</v>
      </c>
      <c r="N40" s="222">
        <f t="shared" si="371"/>
        <v>0.3</v>
      </c>
      <c r="O40" s="222">
        <f t="shared" si="371"/>
        <v>0.3</v>
      </c>
      <c r="P40" s="222">
        <f t="shared" si="371"/>
        <v>0.3</v>
      </c>
      <c r="Q40" s="222">
        <f t="shared" si="371"/>
        <v>0.3</v>
      </c>
      <c r="R40" s="222">
        <f t="shared" si="371"/>
        <v>0.3</v>
      </c>
      <c r="S40" s="222">
        <f t="shared" si="371"/>
        <v>0.3</v>
      </c>
      <c r="T40" s="222">
        <f t="shared" si="371"/>
        <v>0.3</v>
      </c>
      <c r="U40" s="222">
        <f t="shared" si="371"/>
        <v>0.3</v>
      </c>
      <c r="V40" s="222">
        <f t="shared" si="371"/>
        <v>0.3</v>
      </c>
      <c r="W40" s="222">
        <f t="shared" si="371"/>
        <v>0.3</v>
      </c>
      <c r="X40" s="222">
        <f t="shared" si="371"/>
        <v>0.3</v>
      </c>
      <c r="Y40" s="222">
        <f t="shared" si="371"/>
        <v>0.3</v>
      </c>
      <c r="Z40" s="222">
        <f t="shared" si="371"/>
        <v>0.3</v>
      </c>
      <c r="AA40" s="222">
        <f t="shared" si="371"/>
        <v>0.3</v>
      </c>
      <c r="AB40" s="222">
        <f t="shared" si="371"/>
        <v>0.3</v>
      </c>
      <c r="AC40" s="222">
        <f t="shared" si="371"/>
        <v>0.3</v>
      </c>
      <c r="AD40" s="222">
        <f t="shared" si="371"/>
        <v>0.3</v>
      </c>
      <c r="AE40" s="222">
        <f t="shared" si="371"/>
        <v>0.3</v>
      </c>
      <c r="AF40" s="222">
        <f t="shared" si="371"/>
        <v>0.3</v>
      </c>
      <c r="AG40" s="222">
        <f t="shared" si="371"/>
        <v>0.3</v>
      </c>
      <c r="AH40" s="222">
        <f t="shared" si="371"/>
        <v>0.3</v>
      </c>
      <c r="AI40" s="222">
        <f t="shared" si="371"/>
        <v>0.3</v>
      </c>
      <c r="AJ40" s="222">
        <f t="shared" si="371"/>
        <v>0.3</v>
      </c>
      <c r="AK40" s="222">
        <f t="shared" si="371"/>
        <v>0.3</v>
      </c>
      <c r="AL40" s="222">
        <f t="shared" si="371"/>
        <v>0.3</v>
      </c>
      <c r="AM40" s="222">
        <f t="shared" si="371"/>
        <v>0.3</v>
      </c>
      <c r="AN40" s="222">
        <f t="shared" si="371"/>
        <v>0.3</v>
      </c>
      <c r="AO40" s="222">
        <f t="shared" si="371"/>
        <v>0.3</v>
      </c>
      <c r="AP40" s="222">
        <f t="shared" si="371"/>
        <v>0.3</v>
      </c>
      <c r="AQ40" s="222">
        <f t="shared" si="371"/>
        <v>0.3</v>
      </c>
      <c r="AR40" s="222">
        <f t="shared" si="371"/>
        <v>0.3</v>
      </c>
      <c r="AS40" s="222">
        <f t="shared" si="371"/>
        <v>0.3</v>
      </c>
      <c r="AT40" s="222">
        <f t="shared" si="371"/>
        <v>0.3</v>
      </c>
      <c r="AU40" s="222">
        <f t="shared" si="371"/>
        <v>0.3</v>
      </c>
      <c r="AV40" s="222">
        <f t="shared" si="371"/>
        <v>0.3</v>
      </c>
      <c r="AW40" s="222">
        <f t="shared" si="371"/>
        <v>0.3</v>
      </c>
      <c r="AX40" s="222">
        <f t="shared" si="371"/>
        <v>0.3</v>
      </c>
      <c r="AY40" s="222">
        <f t="shared" si="371"/>
        <v>0.3</v>
      </c>
      <c r="AZ40" s="222">
        <f t="shared" si="371"/>
        <v>0.3</v>
      </c>
      <c r="BA40" s="222">
        <f t="shared" si="371"/>
        <v>0.3</v>
      </c>
      <c r="BB40" s="222">
        <f t="shared" si="371"/>
        <v>0.3</v>
      </c>
      <c r="BC40" s="222">
        <f t="shared" si="371"/>
        <v>0.3</v>
      </c>
      <c r="BD40" s="222">
        <f t="shared" si="371"/>
        <v>0.3</v>
      </c>
      <c r="BE40" s="222">
        <f t="shared" si="371"/>
        <v>0.3</v>
      </c>
      <c r="BF40" s="222">
        <f t="shared" si="371"/>
        <v>0.3</v>
      </c>
      <c r="BG40" s="222">
        <f t="shared" si="371"/>
        <v>0.3</v>
      </c>
      <c r="BH40" s="222">
        <f t="shared" si="371"/>
        <v>0.3</v>
      </c>
      <c r="BI40" s="222">
        <f t="shared" si="371"/>
        <v>0.3</v>
      </c>
      <c r="BJ40" s="222">
        <f t="shared" si="371"/>
        <v>0.3</v>
      </c>
      <c r="BK40" s="222">
        <f t="shared" si="371"/>
        <v>0.3</v>
      </c>
      <c r="BL40" s="222">
        <f t="shared" si="371"/>
        <v>0.3</v>
      </c>
      <c r="BM40" s="222">
        <f t="shared" si="371"/>
        <v>0.3</v>
      </c>
      <c r="BN40" s="222">
        <f t="shared" si="371"/>
        <v>0.3</v>
      </c>
      <c r="BO40" s="222">
        <f t="shared" si="371"/>
        <v>0.3</v>
      </c>
      <c r="BP40" s="222">
        <f t="shared" si="371"/>
        <v>0.3</v>
      </c>
      <c r="BQ40" s="222">
        <f t="shared" si="371"/>
        <v>0.3</v>
      </c>
      <c r="BR40" s="222">
        <f t="shared" si="371"/>
        <v>0.3</v>
      </c>
      <c r="BS40" s="222">
        <f t="shared" si="371"/>
        <v>0.3</v>
      </c>
      <c r="BT40" s="222">
        <f t="shared" si="371"/>
        <v>0.3</v>
      </c>
      <c r="BU40" s="222">
        <f t="shared" si="371"/>
        <v>0.3</v>
      </c>
      <c r="BV40" s="222">
        <f t="shared" si="371"/>
        <v>0.3</v>
      </c>
      <c r="BW40" s="222">
        <f t="shared" ref="BW40:DY40" si="372">$E40*SUM(BW6:BW7)</f>
        <v>0.3</v>
      </c>
      <c r="BX40" s="222">
        <f t="shared" si="372"/>
        <v>0.3</v>
      </c>
      <c r="BY40" s="222">
        <f t="shared" si="372"/>
        <v>0.3</v>
      </c>
      <c r="BZ40" s="222">
        <f t="shared" si="372"/>
        <v>0.3</v>
      </c>
      <c r="CA40" s="222">
        <f t="shared" si="372"/>
        <v>0.3</v>
      </c>
      <c r="CB40" s="222">
        <f t="shared" si="372"/>
        <v>0.3</v>
      </c>
      <c r="CC40" s="222">
        <f t="shared" si="372"/>
        <v>0.3</v>
      </c>
      <c r="CD40" s="222">
        <f t="shared" si="372"/>
        <v>0.3</v>
      </c>
      <c r="CE40" s="222">
        <f t="shared" si="372"/>
        <v>0.3</v>
      </c>
      <c r="CF40" s="222">
        <f t="shared" si="372"/>
        <v>0.3</v>
      </c>
      <c r="CG40" s="222">
        <f t="shared" si="372"/>
        <v>0.3</v>
      </c>
      <c r="CH40" s="222">
        <f t="shared" si="372"/>
        <v>0.3</v>
      </c>
      <c r="CI40" s="222">
        <f t="shared" si="372"/>
        <v>0.3</v>
      </c>
      <c r="CJ40" s="222">
        <f t="shared" si="372"/>
        <v>0</v>
      </c>
      <c r="CK40" s="222">
        <f t="shared" si="372"/>
        <v>0</v>
      </c>
      <c r="CL40" s="222">
        <f t="shared" si="372"/>
        <v>0</v>
      </c>
      <c r="CM40" s="222">
        <f t="shared" si="372"/>
        <v>0</v>
      </c>
      <c r="CN40" s="222">
        <f t="shared" si="372"/>
        <v>0</v>
      </c>
      <c r="CO40" s="222">
        <f t="shared" si="372"/>
        <v>0</v>
      </c>
      <c r="CP40" s="222">
        <f t="shared" si="372"/>
        <v>0</v>
      </c>
      <c r="CQ40" s="222">
        <f t="shared" si="372"/>
        <v>0</v>
      </c>
      <c r="CR40" s="222">
        <f t="shared" si="372"/>
        <v>0</v>
      </c>
      <c r="CS40" s="222">
        <f t="shared" si="372"/>
        <v>0</v>
      </c>
      <c r="CT40" s="222">
        <f t="shared" si="372"/>
        <v>0</v>
      </c>
      <c r="CU40" s="222">
        <f t="shared" si="372"/>
        <v>0</v>
      </c>
      <c r="CV40" s="222">
        <f t="shared" si="372"/>
        <v>0</v>
      </c>
      <c r="CW40" s="222">
        <f t="shared" si="372"/>
        <v>0</v>
      </c>
      <c r="CX40" s="222">
        <f t="shared" si="372"/>
        <v>0</v>
      </c>
      <c r="CY40" s="222">
        <f t="shared" si="372"/>
        <v>0</v>
      </c>
      <c r="CZ40" s="222">
        <f t="shared" si="372"/>
        <v>0</v>
      </c>
      <c r="DA40" s="222">
        <f t="shared" si="372"/>
        <v>0</v>
      </c>
      <c r="DB40" s="222">
        <f t="shared" si="372"/>
        <v>0</v>
      </c>
      <c r="DC40" s="222">
        <f t="shared" si="372"/>
        <v>0</v>
      </c>
      <c r="DD40" s="222">
        <f t="shared" si="372"/>
        <v>0</v>
      </c>
      <c r="DE40" s="222">
        <f t="shared" si="372"/>
        <v>0</v>
      </c>
      <c r="DF40" s="222">
        <f t="shared" si="372"/>
        <v>0</v>
      </c>
      <c r="DG40" s="222">
        <f t="shared" si="372"/>
        <v>0</v>
      </c>
      <c r="DH40" s="222">
        <f t="shared" si="372"/>
        <v>0</v>
      </c>
      <c r="DI40" s="222">
        <f t="shared" si="372"/>
        <v>0</v>
      </c>
      <c r="DJ40" s="222">
        <f t="shared" si="372"/>
        <v>0</v>
      </c>
      <c r="DK40" s="222">
        <f t="shared" si="372"/>
        <v>0</v>
      </c>
      <c r="DL40" s="222">
        <f t="shared" si="372"/>
        <v>0</v>
      </c>
      <c r="DM40" s="222">
        <f t="shared" si="372"/>
        <v>0</v>
      </c>
      <c r="DN40" s="222">
        <f t="shared" si="372"/>
        <v>0</v>
      </c>
      <c r="DO40" s="222">
        <f t="shared" si="372"/>
        <v>0</v>
      </c>
      <c r="DP40" s="222">
        <f t="shared" si="372"/>
        <v>0</v>
      </c>
      <c r="DQ40" s="222">
        <f t="shared" si="372"/>
        <v>0</v>
      </c>
      <c r="DR40" s="222">
        <f t="shared" si="372"/>
        <v>0</v>
      </c>
      <c r="DS40" s="222">
        <f t="shared" si="372"/>
        <v>0</v>
      </c>
      <c r="DT40" s="222">
        <f t="shared" si="372"/>
        <v>0</v>
      </c>
      <c r="DU40" s="222">
        <f t="shared" si="372"/>
        <v>0</v>
      </c>
      <c r="DV40" s="222">
        <f t="shared" si="372"/>
        <v>0</v>
      </c>
      <c r="DW40" s="222">
        <f t="shared" si="372"/>
        <v>0</v>
      </c>
      <c r="DX40" s="222">
        <f t="shared" si="372"/>
        <v>0</v>
      </c>
      <c r="DY40" s="222">
        <f t="shared" si="372"/>
        <v>0</v>
      </c>
    </row>
    <row r="41" spans="1:129">
      <c r="C41" s="146" t="s">
        <v>363</v>
      </c>
      <c r="D41" s="133" t="s">
        <v>237</v>
      </c>
      <c r="I41" s="164">
        <f t="shared" ref="I41" si="373">SUM(J41:DY41)</f>
        <v>1490.5531338668934</v>
      </c>
      <c r="J41" s="179">
        <f>J38*J40</f>
        <v>0</v>
      </c>
      <c r="K41" s="179">
        <f t="shared" ref="K41:BV41" si="374">K38*K40</f>
        <v>0</v>
      </c>
      <c r="L41" s="179">
        <f t="shared" si="374"/>
        <v>0</v>
      </c>
      <c r="M41" s="179">
        <f t="shared" si="374"/>
        <v>0</v>
      </c>
      <c r="N41" s="179">
        <f t="shared" si="374"/>
        <v>0</v>
      </c>
      <c r="O41" s="179">
        <f t="shared" si="374"/>
        <v>0</v>
      </c>
      <c r="P41" s="179">
        <f t="shared" si="374"/>
        <v>20.503721556227809</v>
      </c>
      <c r="Q41" s="179">
        <f t="shared" si="374"/>
        <v>21.034913779067903</v>
      </c>
      <c r="R41" s="179">
        <f t="shared" si="374"/>
        <v>18.345003178453606</v>
      </c>
      <c r="S41" s="179">
        <f t="shared" si="374"/>
        <v>12.290855165583938</v>
      </c>
      <c r="T41" s="179">
        <f t="shared" si="374"/>
        <v>9.9947941282521118</v>
      </c>
      <c r="U41" s="179">
        <f t="shared" si="374"/>
        <v>8.0862531199383874</v>
      </c>
      <c r="V41" s="179">
        <f t="shared" si="374"/>
        <v>7.8592452960542767</v>
      </c>
      <c r="W41" s="179">
        <f t="shared" si="374"/>
        <v>9.8829904571635545</v>
      </c>
      <c r="X41" s="179">
        <f t="shared" si="374"/>
        <v>12.095360061390982</v>
      </c>
      <c r="Y41" s="179">
        <f t="shared" si="374"/>
        <v>15.975726516803146</v>
      </c>
      <c r="Z41" s="179">
        <f t="shared" si="374"/>
        <v>20.232335624270466</v>
      </c>
      <c r="AA41" s="179">
        <f t="shared" si="374"/>
        <v>19.993404077789574</v>
      </c>
      <c r="AB41" s="179">
        <f t="shared" si="374"/>
        <v>21.91104727559852</v>
      </c>
      <c r="AC41" s="179">
        <f t="shared" si="374"/>
        <v>22.397873055337946</v>
      </c>
      <c r="AD41" s="179">
        <f t="shared" si="374"/>
        <v>19.853008489115989</v>
      </c>
      <c r="AE41" s="179">
        <f t="shared" si="374"/>
        <v>13.584457075739289</v>
      </c>
      <c r="AF41" s="179">
        <f t="shared" si="374"/>
        <v>11.274754294884465</v>
      </c>
      <c r="AG41" s="179">
        <f t="shared" si="374"/>
        <v>9.3724739596650739</v>
      </c>
      <c r="AH41" s="179">
        <f t="shared" si="374"/>
        <v>9.2537017324248545</v>
      </c>
      <c r="AI41" s="179">
        <f t="shared" si="374"/>
        <v>11.501131128389693</v>
      </c>
      <c r="AJ41" s="179">
        <f t="shared" si="374"/>
        <v>13.930698001977023</v>
      </c>
      <c r="AK41" s="179">
        <f t="shared" si="374"/>
        <v>18.150479876494639</v>
      </c>
      <c r="AL41" s="179">
        <f t="shared" si="374"/>
        <v>22.723784030452279</v>
      </c>
      <c r="AM41" s="179">
        <f t="shared" si="374"/>
        <v>22.614100211793652</v>
      </c>
      <c r="AN41" s="179">
        <f t="shared" si="374"/>
        <v>25.377851775952134</v>
      </c>
      <c r="AO41" s="179">
        <f t="shared" si="374"/>
        <v>25.941396238520529</v>
      </c>
      <c r="AP41" s="179">
        <f t="shared" si="374"/>
        <v>23.228796417926169</v>
      </c>
      <c r="AQ41" s="179">
        <f t="shared" si="374"/>
        <v>16.601882236894145</v>
      </c>
      <c r="AR41" s="179">
        <f t="shared" si="374"/>
        <v>14.242335088262275</v>
      </c>
      <c r="AS41" s="179">
        <f t="shared" si="374"/>
        <v>12.193147944720058</v>
      </c>
      <c r="AT41" s="179">
        <f t="shared" si="374"/>
        <v>12.130941666053072</v>
      </c>
      <c r="AU41" s="179">
        <f t="shared" si="374"/>
        <v>14.490563569381754</v>
      </c>
      <c r="AV41" s="179">
        <f t="shared" si="374"/>
        <v>16.98187348675139</v>
      </c>
      <c r="AW41" s="179">
        <f t="shared" si="374"/>
        <v>21.467514772016319</v>
      </c>
      <c r="AX41" s="179">
        <f t="shared" si="374"/>
        <v>26.205083078465769</v>
      </c>
      <c r="AY41" s="179">
        <f t="shared" si="374"/>
        <v>26.152805723755019</v>
      </c>
      <c r="AZ41" s="179">
        <f t="shared" si="374"/>
        <v>29.950548807304706</v>
      </c>
      <c r="BA41" s="179">
        <f t="shared" si="374"/>
        <v>30.364215981679628</v>
      </c>
      <c r="BB41" s="179">
        <f t="shared" si="374"/>
        <v>27.658051792390154</v>
      </c>
      <c r="BC41" s="179">
        <f t="shared" si="374"/>
        <v>20.521770447061463</v>
      </c>
      <c r="BD41" s="179">
        <f t="shared" si="374"/>
        <v>18.067495411166014</v>
      </c>
      <c r="BE41" s="179">
        <f t="shared" si="374"/>
        <v>15.818406788453753</v>
      </c>
      <c r="BF41" s="179">
        <f t="shared" si="374"/>
        <v>15.816844110363228</v>
      </c>
      <c r="BG41" s="179">
        <f t="shared" si="374"/>
        <v>18.337131762649321</v>
      </c>
      <c r="BH41" s="179">
        <f t="shared" si="374"/>
        <v>20.934289974591419</v>
      </c>
      <c r="BI41" s="179">
        <f t="shared" si="374"/>
        <v>25.786655247226708</v>
      </c>
      <c r="BJ41" s="179">
        <f t="shared" si="374"/>
        <v>30.780548569588397</v>
      </c>
      <c r="BK41" s="179">
        <f t="shared" si="374"/>
        <v>30.789503350678899</v>
      </c>
      <c r="BL41" s="179">
        <f t="shared" si="374"/>
        <v>30.869567886345216</v>
      </c>
      <c r="BM41" s="179">
        <f t="shared" si="374"/>
        <v>31.124936956227948</v>
      </c>
      <c r="BN41" s="179">
        <f t="shared" si="374"/>
        <v>28.632588511082734</v>
      </c>
      <c r="BO41" s="179">
        <f t="shared" si="374"/>
        <v>21.553591091054937</v>
      </c>
      <c r="BP41" s="179">
        <f t="shared" si="374"/>
        <v>19.201976746798568</v>
      </c>
      <c r="BQ41" s="179">
        <f t="shared" si="374"/>
        <v>16.940865553693168</v>
      </c>
      <c r="BR41" s="179">
        <f t="shared" si="374"/>
        <v>17.008466557265564</v>
      </c>
      <c r="BS41" s="179">
        <f t="shared" si="374"/>
        <v>19.505564137892751</v>
      </c>
      <c r="BT41" s="179">
        <f t="shared" si="374"/>
        <v>22.020416799077399</v>
      </c>
      <c r="BU41" s="179">
        <f t="shared" si="374"/>
        <v>26.873697994982368</v>
      </c>
      <c r="BV41" s="179">
        <f t="shared" si="374"/>
        <v>31.749550576603813</v>
      </c>
      <c r="BW41" s="179">
        <f t="shared" ref="BW41:DY41" si="375">BW38*BW40</f>
        <v>31.829782217731392</v>
      </c>
      <c r="BX41" s="179">
        <f t="shared" si="375"/>
        <v>31.921469046426346</v>
      </c>
      <c r="BY41" s="179">
        <f t="shared" si="375"/>
        <v>31.855269801299762</v>
      </c>
      <c r="BZ41" s="179">
        <f t="shared" si="375"/>
        <v>29.412358626603332</v>
      </c>
      <c r="CA41" s="179">
        <f t="shared" si="375"/>
        <v>22.239173873367836</v>
      </c>
      <c r="CB41" s="179">
        <f t="shared" si="375"/>
        <v>19.814009694951551</v>
      </c>
      <c r="CC41" s="179">
        <f t="shared" si="375"/>
        <v>17.396499337105112</v>
      </c>
      <c r="CD41" s="179">
        <f t="shared" si="375"/>
        <v>17.343327989211083</v>
      </c>
      <c r="CE41" s="179">
        <f t="shared" si="375"/>
        <v>19.647250889870097</v>
      </c>
      <c r="CF41" s="179">
        <f t="shared" si="375"/>
        <v>21.946958872433424</v>
      </c>
      <c r="CG41" s="179">
        <f t="shared" si="375"/>
        <v>26.589918041479997</v>
      </c>
      <c r="CH41" s="179">
        <f t="shared" si="375"/>
        <v>31.222962188043937</v>
      </c>
      <c r="CI41" s="179">
        <f t="shared" si="375"/>
        <v>31.151164142623568</v>
      </c>
      <c r="CJ41" s="179">
        <f t="shared" si="375"/>
        <v>0</v>
      </c>
      <c r="CK41" s="179">
        <f t="shared" si="375"/>
        <v>0</v>
      </c>
      <c r="CL41" s="179">
        <f t="shared" si="375"/>
        <v>0</v>
      </c>
      <c r="CM41" s="179">
        <f t="shared" si="375"/>
        <v>0</v>
      </c>
      <c r="CN41" s="179">
        <f t="shared" si="375"/>
        <v>0</v>
      </c>
      <c r="CO41" s="179">
        <f t="shared" si="375"/>
        <v>0</v>
      </c>
      <c r="CP41" s="179">
        <f t="shared" si="375"/>
        <v>0</v>
      </c>
      <c r="CQ41" s="179">
        <f t="shared" si="375"/>
        <v>0</v>
      </c>
      <c r="CR41" s="179">
        <f t="shared" si="375"/>
        <v>0</v>
      </c>
      <c r="CS41" s="179">
        <f t="shared" si="375"/>
        <v>0</v>
      </c>
      <c r="CT41" s="179">
        <f t="shared" si="375"/>
        <v>0</v>
      </c>
      <c r="CU41" s="179">
        <f t="shared" si="375"/>
        <v>0</v>
      </c>
      <c r="CV41" s="179">
        <f t="shared" si="375"/>
        <v>0</v>
      </c>
      <c r="CW41" s="179">
        <f t="shared" si="375"/>
        <v>0</v>
      </c>
      <c r="CX41" s="179">
        <f t="shared" si="375"/>
        <v>0</v>
      </c>
      <c r="CY41" s="179">
        <f t="shared" si="375"/>
        <v>0</v>
      </c>
      <c r="CZ41" s="179">
        <f t="shared" si="375"/>
        <v>0</v>
      </c>
      <c r="DA41" s="179">
        <f t="shared" si="375"/>
        <v>0</v>
      </c>
      <c r="DB41" s="179">
        <f t="shared" si="375"/>
        <v>0</v>
      </c>
      <c r="DC41" s="179">
        <f t="shared" si="375"/>
        <v>0</v>
      </c>
      <c r="DD41" s="179">
        <f t="shared" si="375"/>
        <v>0</v>
      </c>
      <c r="DE41" s="179">
        <f t="shared" si="375"/>
        <v>0</v>
      </c>
      <c r="DF41" s="179">
        <f t="shared" si="375"/>
        <v>0</v>
      </c>
      <c r="DG41" s="179">
        <f t="shared" si="375"/>
        <v>0</v>
      </c>
      <c r="DH41" s="179">
        <f t="shared" si="375"/>
        <v>0</v>
      </c>
      <c r="DI41" s="179">
        <f t="shared" si="375"/>
        <v>0</v>
      </c>
      <c r="DJ41" s="179">
        <f t="shared" si="375"/>
        <v>0</v>
      </c>
      <c r="DK41" s="179">
        <f t="shared" si="375"/>
        <v>0</v>
      </c>
      <c r="DL41" s="179">
        <f t="shared" si="375"/>
        <v>0</v>
      </c>
      <c r="DM41" s="179">
        <f t="shared" si="375"/>
        <v>0</v>
      </c>
      <c r="DN41" s="179">
        <f t="shared" si="375"/>
        <v>0</v>
      </c>
      <c r="DO41" s="179">
        <f t="shared" si="375"/>
        <v>0</v>
      </c>
      <c r="DP41" s="179">
        <f t="shared" si="375"/>
        <v>0</v>
      </c>
      <c r="DQ41" s="179">
        <f t="shared" si="375"/>
        <v>0</v>
      </c>
      <c r="DR41" s="179">
        <f t="shared" si="375"/>
        <v>0</v>
      </c>
      <c r="DS41" s="179">
        <f t="shared" si="375"/>
        <v>0</v>
      </c>
      <c r="DT41" s="179">
        <f t="shared" si="375"/>
        <v>0</v>
      </c>
      <c r="DU41" s="179">
        <f t="shared" si="375"/>
        <v>0</v>
      </c>
      <c r="DV41" s="179">
        <f t="shared" si="375"/>
        <v>0</v>
      </c>
      <c r="DW41" s="179">
        <f t="shared" si="375"/>
        <v>0</v>
      </c>
      <c r="DX41" s="179">
        <f t="shared" si="375"/>
        <v>0</v>
      </c>
      <c r="DY41" s="179">
        <f t="shared" si="375"/>
        <v>0</v>
      </c>
    </row>
    <row r="43" spans="1:129" ht="20.25">
      <c r="C43" s="2" t="s">
        <v>364</v>
      </c>
    </row>
    <row r="44" spans="1:129">
      <c r="C44" s="146" t="s">
        <v>261</v>
      </c>
      <c r="D44" s="133" t="s">
        <v>237</v>
      </c>
      <c r="E44" s="11" t="s">
        <v>371</v>
      </c>
      <c r="J44" s="140">
        <f>I50</f>
        <v>0</v>
      </c>
      <c r="K44" s="140">
        <f t="shared" ref="K44:BV44" si="376">J50</f>
        <v>0</v>
      </c>
      <c r="L44" s="140">
        <f t="shared" ca="1" si="376"/>
        <v>0</v>
      </c>
      <c r="M44" s="140">
        <f t="shared" ca="1" si="376"/>
        <v>0</v>
      </c>
      <c r="N44" s="140">
        <f t="shared" ca="1" si="376"/>
        <v>0</v>
      </c>
      <c r="O44" s="140">
        <f t="shared" ca="1" si="376"/>
        <v>0</v>
      </c>
      <c r="P44" s="140">
        <f t="shared" ca="1" si="376"/>
        <v>0</v>
      </c>
      <c r="Q44" s="140">
        <f t="shared" ca="1" si="376"/>
        <v>20.503721556227809</v>
      </c>
      <c r="R44" s="140">
        <f t="shared" ca="1" si="376"/>
        <v>41.538635335295709</v>
      </c>
      <c r="S44" s="140">
        <f t="shared" ca="1" si="376"/>
        <v>18.345003178453609</v>
      </c>
      <c r="T44" s="140">
        <f t="shared" ca="1" si="376"/>
        <v>30.635858344037548</v>
      </c>
      <c r="U44" s="140">
        <f t="shared" ca="1" si="376"/>
        <v>40.630652472289661</v>
      </c>
      <c r="V44" s="140">
        <f t="shared" ca="1" si="376"/>
        <v>8.0862531199383909</v>
      </c>
      <c r="W44" s="140">
        <f t="shared" ca="1" si="376"/>
        <v>15.945498415992667</v>
      </c>
      <c r="X44" s="140">
        <f t="shared" ca="1" si="376"/>
        <v>25.828488873156221</v>
      </c>
      <c r="Y44" s="140">
        <f t="shared" ca="1" si="376"/>
        <v>12.095360061390984</v>
      </c>
      <c r="Z44" s="140">
        <f t="shared" ca="1" si="376"/>
        <v>28.07108657819413</v>
      </c>
      <c r="AA44" s="140">
        <f t="shared" ca="1" si="376"/>
        <v>48.303422202464596</v>
      </c>
      <c r="AB44" s="140">
        <f t="shared" ca="1" si="376"/>
        <v>19.993404077789577</v>
      </c>
      <c r="AC44" s="140">
        <f t="shared" ca="1" si="376"/>
        <v>41.904451353388097</v>
      </c>
      <c r="AD44" s="140">
        <f t="shared" ca="1" si="376"/>
        <v>64.302324408726037</v>
      </c>
      <c r="AE44" s="140">
        <f t="shared" ca="1" si="376"/>
        <v>19.853008489115993</v>
      </c>
      <c r="AF44" s="140">
        <f t="shared" ca="1" si="376"/>
        <v>33.43746556485528</v>
      </c>
      <c r="AG44" s="140">
        <f t="shared" ca="1" si="376"/>
        <v>44.712219859739747</v>
      </c>
      <c r="AH44" s="140">
        <f t="shared" ca="1" si="376"/>
        <v>9.3724739596650721</v>
      </c>
      <c r="AI44" s="140">
        <f t="shared" ca="1" si="376"/>
        <v>18.626175692089927</v>
      </c>
      <c r="AJ44" s="140">
        <f t="shared" ca="1" si="376"/>
        <v>30.127306820479617</v>
      </c>
      <c r="AK44" s="140">
        <f t="shared" ca="1" si="376"/>
        <v>13.930698001977014</v>
      </c>
      <c r="AL44" s="140">
        <f t="shared" ca="1" si="376"/>
        <v>32.081177878471649</v>
      </c>
      <c r="AM44" s="140">
        <f t="shared" ca="1" si="376"/>
        <v>54.804961908923929</v>
      </c>
      <c r="AN44" s="140">
        <f t="shared" ca="1" si="376"/>
        <v>22.614100211793641</v>
      </c>
      <c r="AO44" s="140">
        <f t="shared" ca="1" si="376"/>
        <v>47.991951987745779</v>
      </c>
      <c r="AP44" s="140">
        <f t="shared" ca="1" si="376"/>
        <v>73.933348226266304</v>
      </c>
      <c r="AQ44" s="140">
        <f t="shared" ca="1" si="376"/>
        <v>23.228796417926148</v>
      </c>
      <c r="AR44" s="140">
        <f t="shared" ca="1" si="376"/>
        <v>39.830678654820289</v>
      </c>
      <c r="AS44" s="140">
        <f t="shared" ca="1" si="376"/>
        <v>54.073013743082562</v>
      </c>
      <c r="AT44" s="140">
        <f t="shared" ca="1" si="376"/>
        <v>12.193147944720032</v>
      </c>
      <c r="AU44" s="140">
        <f t="shared" ca="1" si="376"/>
        <v>24.324089610773104</v>
      </c>
      <c r="AV44" s="140">
        <f t="shared" ca="1" si="376"/>
        <v>38.814653180154856</v>
      </c>
      <c r="AW44" s="140">
        <f t="shared" ca="1" si="376"/>
        <v>16.981873486751361</v>
      </c>
      <c r="AX44" s="140">
        <f t="shared" ca="1" si="376"/>
        <v>38.449388258767684</v>
      </c>
      <c r="AY44" s="140">
        <f t="shared" ca="1" si="376"/>
        <v>64.654471337233446</v>
      </c>
      <c r="AZ44" s="140">
        <f t="shared" ca="1" si="376"/>
        <v>26.152805723754994</v>
      </c>
      <c r="BA44" s="140">
        <f t="shared" ca="1" si="376"/>
        <v>56.103354531059701</v>
      </c>
      <c r="BB44" s="140">
        <f t="shared" ca="1" si="376"/>
        <v>86.467570512739329</v>
      </c>
      <c r="BC44" s="140">
        <f t="shared" ca="1" si="376"/>
        <v>27.65805179239014</v>
      </c>
      <c r="BD44" s="140">
        <f t="shared" ca="1" si="376"/>
        <v>48.179822239451603</v>
      </c>
      <c r="BE44" s="140">
        <f t="shared" ca="1" si="376"/>
        <v>66.247317650617617</v>
      </c>
      <c r="BF44" s="140">
        <f t="shared" ca="1" si="376"/>
        <v>15.818406788453743</v>
      </c>
      <c r="BG44" s="140">
        <f t="shared" ca="1" si="376"/>
        <v>31.63525089881697</v>
      </c>
      <c r="BH44" s="140">
        <f t="shared" ca="1" si="376"/>
        <v>49.972382661466291</v>
      </c>
      <c r="BI44" s="140">
        <f t="shared" ca="1" si="376"/>
        <v>20.934289974591408</v>
      </c>
      <c r="BJ44" s="140">
        <f t="shared" ca="1" si="376"/>
        <v>46.720945221818113</v>
      </c>
      <c r="BK44" s="140">
        <f t="shared" ca="1" si="376"/>
        <v>77.501493791406517</v>
      </c>
      <c r="BL44" s="140">
        <f t="shared" ca="1" si="376"/>
        <v>30.789503350678899</v>
      </c>
      <c r="BM44" s="140">
        <f t="shared" ca="1" si="376"/>
        <v>61.659071237024115</v>
      </c>
      <c r="BN44" s="140">
        <f t="shared" ca="1" si="376"/>
        <v>92.784008193252063</v>
      </c>
      <c r="BO44" s="140">
        <f t="shared" ca="1" si="376"/>
        <v>28.63258851108273</v>
      </c>
      <c r="BP44" s="140">
        <f t="shared" ca="1" si="376"/>
        <v>50.18617960213767</v>
      </c>
      <c r="BQ44" s="140">
        <f t="shared" ca="1" si="376"/>
        <v>69.388156348936235</v>
      </c>
      <c r="BR44" s="140">
        <f t="shared" ca="1" si="376"/>
        <v>16.940865553693172</v>
      </c>
      <c r="BS44" s="140">
        <f t="shared" ca="1" si="376"/>
        <v>33.949332110958736</v>
      </c>
      <c r="BT44" s="140">
        <f t="shared" ca="1" si="376"/>
        <v>53.454896248851483</v>
      </c>
      <c r="BU44" s="140">
        <f t="shared" ca="1" si="376"/>
        <v>22.020416799077395</v>
      </c>
      <c r="BV44" s="140">
        <f t="shared" ca="1" si="376"/>
        <v>48.89411479405976</v>
      </c>
      <c r="BW44" s="140">
        <f t="shared" ref="BW44:DY44" ca="1" si="377">BV50</f>
        <v>80.64366537066357</v>
      </c>
      <c r="BX44" s="140">
        <f t="shared" ca="1" si="377"/>
        <v>31.829782217731378</v>
      </c>
      <c r="BY44" s="140">
        <f t="shared" ca="1" si="377"/>
        <v>63.751251264157723</v>
      </c>
      <c r="BZ44" s="140">
        <f t="shared" ca="1" si="377"/>
        <v>95.606521065457486</v>
      </c>
      <c r="CA44" s="140">
        <f t="shared" ca="1" si="377"/>
        <v>29.412358626603321</v>
      </c>
      <c r="CB44" s="140">
        <f t="shared" ca="1" si="377"/>
        <v>51.651532499971154</v>
      </c>
      <c r="CC44" s="140">
        <f t="shared" ca="1" si="377"/>
        <v>71.465542194922705</v>
      </c>
      <c r="CD44" s="140">
        <f t="shared" ca="1" si="377"/>
        <v>17.396499337105098</v>
      </c>
      <c r="CE44" s="140">
        <f t="shared" ca="1" si="377"/>
        <v>34.739827326316181</v>
      </c>
      <c r="CF44" s="140">
        <f t="shared" ca="1" si="377"/>
        <v>54.387078216186282</v>
      </c>
      <c r="CG44" s="140">
        <f t="shared" ca="1" si="377"/>
        <v>21.946958872433413</v>
      </c>
      <c r="CH44" s="140">
        <f t="shared" ca="1" si="377"/>
        <v>48.53687691391341</v>
      </c>
      <c r="CI44" s="140">
        <f t="shared" ca="1" si="377"/>
        <v>79.75983910195734</v>
      </c>
      <c r="CJ44" s="140">
        <f t="shared" ca="1" si="377"/>
        <v>31.151164142623557</v>
      </c>
      <c r="CK44" s="140">
        <f t="shared" ca="1" si="377"/>
        <v>31.151164142623557</v>
      </c>
      <c r="CL44" s="140">
        <f t="shared" ca="1" si="377"/>
        <v>31.151164142623557</v>
      </c>
      <c r="CM44" s="140">
        <f t="shared" ca="1" si="377"/>
        <v>31.151164142623557</v>
      </c>
      <c r="CN44" s="140">
        <f t="shared" ca="1" si="377"/>
        <v>31.151164142623557</v>
      </c>
      <c r="CO44" s="140">
        <f t="shared" ca="1" si="377"/>
        <v>31.151164142623557</v>
      </c>
      <c r="CP44" s="140">
        <f t="shared" ca="1" si="377"/>
        <v>31.151164142623557</v>
      </c>
      <c r="CQ44" s="140">
        <f t="shared" ca="1" si="377"/>
        <v>31.151164142623557</v>
      </c>
      <c r="CR44" s="140">
        <f t="shared" ca="1" si="377"/>
        <v>31.151164142623557</v>
      </c>
      <c r="CS44" s="140">
        <f t="shared" ca="1" si="377"/>
        <v>31.151164142623557</v>
      </c>
      <c r="CT44" s="140">
        <f t="shared" ca="1" si="377"/>
        <v>31.151164142623557</v>
      </c>
      <c r="CU44" s="140">
        <f t="shared" ca="1" si="377"/>
        <v>31.151164142623557</v>
      </c>
      <c r="CV44" s="140">
        <f t="shared" ca="1" si="377"/>
        <v>31.151164142623557</v>
      </c>
      <c r="CW44" s="140">
        <f t="shared" ca="1" si="377"/>
        <v>31.151164142623557</v>
      </c>
      <c r="CX44" s="140">
        <f t="shared" ca="1" si="377"/>
        <v>31.151164142623557</v>
      </c>
      <c r="CY44" s="140">
        <f t="shared" ca="1" si="377"/>
        <v>31.151164142623557</v>
      </c>
      <c r="CZ44" s="140">
        <f t="shared" ca="1" si="377"/>
        <v>31.151164142623557</v>
      </c>
      <c r="DA44" s="140">
        <f t="shared" ca="1" si="377"/>
        <v>31.151164142623557</v>
      </c>
      <c r="DB44" s="140">
        <f t="shared" ca="1" si="377"/>
        <v>31.151164142623557</v>
      </c>
      <c r="DC44" s="140">
        <f t="shared" ca="1" si="377"/>
        <v>31.151164142623557</v>
      </c>
      <c r="DD44" s="140">
        <f t="shared" ca="1" si="377"/>
        <v>31.151164142623557</v>
      </c>
      <c r="DE44" s="140">
        <f t="shared" ca="1" si="377"/>
        <v>31.151164142623557</v>
      </c>
      <c r="DF44" s="140">
        <f t="shared" ca="1" si="377"/>
        <v>31.151164142623557</v>
      </c>
      <c r="DG44" s="140">
        <f t="shared" ca="1" si="377"/>
        <v>31.151164142623557</v>
      </c>
      <c r="DH44" s="140">
        <f t="shared" ca="1" si="377"/>
        <v>31.151164142623557</v>
      </c>
      <c r="DI44" s="140">
        <f t="shared" ca="1" si="377"/>
        <v>31.151164142623557</v>
      </c>
      <c r="DJ44" s="140">
        <f t="shared" ca="1" si="377"/>
        <v>31.151164142623557</v>
      </c>
      <c r="DK44" s="140">
        <f t="shared" ca="1" si="377"/>
        <v>31.151164142623557</v>
      </c>
      <c r="DL44" s="140">
        <f t="shared" ca="1" si="377"/>
        <v>31.151164142623557</v>
      </c>
      <c r="DM44" s="140">
        <f t="shared" ca="1" si="377"/>
        <v>31.151164142623557</v>
      </c>
      <c r="DN44" s="140">
        <f t="shared" ca="1" si="377"/>
        <v>31.151164142623557</v>
      </c>
      <c r="DO44" s="140">
        <f t="shared" ca="1" si="377"/>
        <v>31.151164142623557</v>
      </c>
      <c r="DP44" s="140">
        <f t="shared" ca="1" si="377"/>
        <v>31.151164142623557</v>
      </c>
      <c r="DQ44" s="140">
        <f t="shared" ca="1" si="377"/>
        <v>31.151164142623557</v>
      </c>
      <c r="DR44" s="140">
        <f t="shared" ca="1" si="377"/>
        <v>31.151164142623557</v>
      </c>
      <c r="DS44" s="140">
        <f t="shared" ca="1" si="377"/>
        <v>31.151164142623557</v>
      </c>
      <c r="DT44" s="140">
        <f t="shared" ca="1" si="377"/>
        <v>31.151164142623557</v>
      </c>
      <c r="DU44" s="140">
        <f t="shared" ca="1" si="377"/>
        <v>31.151164142623557</v>
      </c>
      <c r="DV44" s="140">
        <f t="shared" ca="1" si="377"/>
        <v>31.151164142623557</v>
      </c>
      <c r="DW44" s="140">
        <f t="shared" ca="1" si="377"/>
        <v>31.151164142623557</v>
      </c>
      <c r="DX44" s="140">
        <f t="shared" ca="1" si="377"/>
        <v>31.151164142623557</v>
      </c>
      <c r="DY44" s="140">
        <f t="shared" ca="1" si="377"/>
        <v>31.151164142623557</v>
      </c>
    </row>
    <row r="45" spans="1:129">
      <c r="C45" s="146" t="s">
        <v>365</v>
      </c>
      <c r="D45" s="133" t="s">
        <v>237</v>
      </c>
      <c r="E45" s="224">
        <f>SUM(J45:DY45)</f>
        <v>1490.5531338668934</v>
      </c>
      <c r="I45" s="21"/>
      <c r="J45" s="140">
        <f>J41</f>
        <v>0</v>
      </c>
      <c r="K45" s="140">
        <f t="shared" ref="K45:BV45" si="378">K41</f>
        <v>0</v>
      </c>
      <c r="L45" s="140">
        <f t="shared" si="378"/>
        <v>0</v>
      </c>
      <c r="M45" s="140">
        <f t="shared" si="378"/>
        <v>0</v>
      </c>
      <c r="N45" s="140">
        <f t="shared" si="378"/>
        <v>0</v>
      </c>
      <c r="O45" s="140">
        <f t="shared" si="378"/>
        <v>0</v>
      </c>
      <c r="P45" s="140">
        <f t="shared" si="378"/>
        <v>20.503721556227809</v>
      </c>
      <c r="Q45" s="140">
        <f t="shared" si="378"/>
        <v>21.034913779067903</v>
      </c>
      <c r="R45" s="140">
        <f t="shared" si="378"/>
        <v>18.345003178453606</v>
      </c>
      <c r="S45" s="140">
        <f t="shared" si="378"/>
        <v>12.290855165583938</v>
      </c>
      <c r="T45" s="140">
        <f t="shared" si="378"/>
        <v>9.9947941282521118</v>
      </c>
      <c r="U45" s="140">
        <f t="shared" si="378"/>
        <v>8.0862531199383874</v>
      </c>
      <c r="V45" s="140">
        <f t="shared" si="378"/>
        <v>7.8592452960542767</v>
      </c>
      <c r="W45" s="140">
        <f t="shared" si="378"/>
        <v>9.8829904571635545</v>
      </c>
      <c r="X45" s="140">
        <f t="shared" si="378"/>
        <v>12.095360061390982</v>
      </c>
      <c r="Y45" s="140">
        <f t="shared" si="378"/>
        <v>15.975726516803146</v>
      </c>
      <c r="Z45" s="140">
        <f t="shared" si="378"/>
        <v>20.232335624270466</v>
      </c>
      <c r="AA45" s="140">
        <f t="shared" si="378"/>
        <v>19.993404077789574</v>
      </c>
      <c r="AB45" s="140">
        <f t="shared" si="378"/>
        <v>21.91104727559852</v>
      </c>
      <c r="AC45" s="140">
        <f t="shared" si="378"/>
        <v>22.397873055337946</v>
      </c>
      <c r="AD45" s="140">
        <f t="shared" si="378"/>
        <v>19.853008489115989</v>
      </c>
      <c r="AE45" s="140">
        <f t="shared" si="378"/>
        <v>13.584457075739289</v>
      </c>
      <c r="AF45" s="140">
        <f t="shared" si="378"/>
        <v>11.274754294884465</v>
      </c>
      <c r="AG45" s="140">
        <f t="shared" si="378"/>
        <v>9.3724739596650739</v>
      </c>
      <c r="AH45" s="140">
        <f t="shared" si="378"/>
        <v>9.2537017324248545</v>
      </c>
      <c r="AI45" s="140">
        <f t="shared" si="378"/>
        <v>11.501131128389693</v>
      </c>
      <c r="AJ45" s="140">
        <f t="shared" si="378"/>
        <v>13.930698001977023</v>
      </c>
      <c r="AK45" s="140">
        <f t="shared" si="378"/>
        <v>18.150479876494639</v>
      </c>
      <c r="AL45" s="140">
        <f t="shared" si="378"/>
        <v>22.723784030452279</v>
      </c>
      <c r="AM45" s="140">
        <f t="shared" si="378"/>
        <v>22.614100211793652</v>
      </c>
      <c r="AN45" s="140">
        <f t="shared" si="378"/>
        <v>25.377851775952134</v>
      </c>
      <c r="AO45" s="140">
        <f t="shared" si="378"/>
        <v>25.941396238520529</v>
      </c>
      <c r="AP45" s="140">
        <f t="shared" si="378"/>
        <v>23.228796417926169</v>
      </c>
      <c r="AQ45" s="140">
        <f t="shared" si="378"/>
        <v>16.601882236894145</v>
      </c>
      <c r="AR45" s="140">
        <f t="shared" si="378"/>
        <v>14.242335088262275</v>
      </c>
      <c r="AS45" s="140">
        <f t="shared" si="378"/>
        <v>12.193147944720058</v>
      </c>
      <c r="AT45" s="140">
        <f t="shared" si="378"/>
        <v>12.130941666053072</v>
      </c>
      <c r="AU45" s="140">
        <f t="shared" si="378"/>
        <v>14.490563569381754</v>
      </c>
      <c r="AV45" s="140">
        <f t="shared" si="378"/>
        <v>16.98187348675139</v>
      </c>
      <c r="AW45" s="140">
        <f t="shared" si="378"/>
        <v>21.467514772016319</v>
      </c>
      <c r="AX45" s="140">
        <f t="shared" si="378"/>
        <v>26.205083078465769</v>
      </c>
      <c r="AY45" s="140">
        <f t="shared" si="378"/>
        <v>26.152805723755019</v>
      </c>
      <c r="AZ45" s="140">
        <f t="shared" si="378"/>
        <v>29.950548807304706</v>
      </c>
      <c r="BA45" s="140">
        <f t="shared" si="378"/>
        <v>30.364215981679628</v>
      </c>
      <c r="BB45" s="140">
        <f t="shared" si="378"/>
        <v>27.658051792390154</v>
      </c>
      <c r="BC45" s="140">
        <f t="shared" si="378"/>
        <v>20.521770447061463</v>
      </c>
      <c r="BD45" s="140">
        <f t="shared" si="378"/>
        <v>18.067495411166014</v>
      </c>
      <c r="BE45" s="140">
        <f t="shared" si="378"/>
        <v>15.818406788453753</v>
      </c>
      <c r="BF45" s="140">
        <f t="shared" si="378"/>
        <v>15.816844110363228</v>
      </c>
      <c r="BG45" s="140">
        <f t="shared" si="378"/>
        <v>18.337131762649321</v>
      </c>
      <c r="BH45" s="140">
        <f t="shared" si="378"/>
        <v>20.934289974591419</v>
      </c>
      <c r="BI45" s="140">
        <f t="shared" si="378"/>
        <v>25.786655247226708</v>
      </c>
      <c r="BJ45" s="140">
        <f t="shared" si="378"/>
        <v>30.780548569588397</v>
      </c>
      <c r="BK45" s="140">
        <f t="shared" si="378"/>
        <v>30.789503350678899</v>
      </c>
      <c r="BL45" s="140">
        <f t="shared" si="378"/>
        <v>30.869567886345216</v>
      </c>
      <c r="BM45" s="140">
        <f t="shared" si="378"/>
        <v>31.124936956227948</v>
      </c>
      <c r="BN45" s="140">
        <f t="shared" si="378"/>
        <v>28.632588511082734</v>
      </c>
      <c r="BO45" s="140">
        <f t="shared" si="378"/>
        <v>21.553591091054937</v>
      </c>
      <c r="BP45" s="140">
        <f t="shared" si="378"/>
        <v>19.201976746798568</v>
      </c>
      <c r="BQ45" s="140">
        <f t="shared" si="378"/>
        <v>16.940865553693168</v>
      </c>
      <c r="BR45" s="140">
        <f t="shared" si="378"/>
        <v>17.008466557265564</v>
      </c>
      <c r="BS45" s="140">
        <f t="shared" si="378"/>
        <v>19.505564137892751</v>
      </c>
      <c r="BT45" s="140">
        <f t="shared" si="378"/>
        <v>22.020416799077399</v>
      </c>
      <c r="BU45" s="140">
        <f t="shared" si="378"/>
        <v>26.873697994982368</v>
      </c>
      <c r="BV45" s="140">
        <f t="shared" si="378"/>
        <v>31.749550576603813</v>
      </c>
      <c r="BW45" s="140">
        <f t="shared" ref="BW45:DY45" si="379">BW41</f>
        <v>31.829782217731392</v>
      </c>
      <c r="BX45" s="140">
        <f t="shared" si="379"/>
        <v>31.921469046426346</v>
      </c>
      <c r="BY45" s="140">
        <f t="shared" si="379"/>
        <v>31.855269801299762</v>
      </c>
      <c r="BZ45" s="140">
        <f t="shared" si="379"/>
        <v>29.412358626603332</v>
      </c>
      <c r="CA45" s="140">
        <f t="shared" si="379"/>
        <v>22.239173873367836</v>
      </c>
      <c r="CB45" s="140">
        <f t="shared" si="379"/>
        <v>19.814009694951551</v>
      </c>
      <c r="CC45" s="140">
        <f t="shared" si="379"/>
        <v>17.396499337105112</v>
      </c>
      <c r="CD45" s="140">
        <f t="shared" si="379"/>
        <v>17.343327989211083</v>
      </c>
      <c r="CE45" s="140">
        <f t="shared" si="379"/>
        <v>19.647250889870097</v>
      </c>
      <c r="CF45" s="140">
        <f t="shared" si="379"/>
        <v>21.946958872433424</v>
      </c>
      <c r="CG45" s="140">
        <f t="shared" si="379"/>
        <v>26.589918041479997</v>
      </c>
      <c r="CH45" s="140">
        <f t="shared" si="379"/>
        <v>31.222962188043937</v>
      </c>
      <c r="CI45" s="140">
        <f t="shared" si="379"/>
        <v>31.151164142623568</v>
      </c>
      <c r="CJ45" s="140">
        <f t="shared" si="379"/>
        <v>0</v>
      </c>
      <c r="CK45" s="140">
        <f t="shared" si="379"/>
        <v>0</v>
      </c>
      <c r="CL45" s="140">
        <f t="shared" si="379"/>
        <v>0</v>
      </c>
      <c r="CM45" s="140">
        <f t="shared" si="379"/>
        <v>0</v>
      </c>
      <c r="CN45" s="140">
        <f t="shared" si="379"/>
        <v>0</v>
      </c>
      <c r="CO45" s="140">
        <f t="shared" si="379"/>
        <v>0</v>
      </c>
      <c r="CP45" s="140">
        <f t="shared" si="379"/>
        <v>0</v>
      </c>
      <c r="CQ45" s="140">
        <f t="shared" si="379"/>
        <v>0</v>
      </c>
      <c r="CR45" s="140">
        <f t="shared" si="379"/>
        <v>0</v>
      </c>
      <c r="CS45" s="140">
        <f t="shared" si="379"/>
        <v>0</v>
      </c>
      <c r="CT45" s="140">
        <f t="shared" si="379"/>
        <v>0</v>
      </c>
      <c r="CU45" s="140">
        <f t="shared" si="379"/>
        <v>0</v>
      </c>
      <c r="CV45" s="140">
        <f t="shared" si="379"/>
        <v>0</v>
      </c>
      <c r="CW45" s="140">
        <f t="shared" si="379"/>
        <v>0</v>
      </c>
      <c r="CX45" s="140">
        <f t="shared" si="379"/>
        <v>0</v>
      </c>
      <c r="CY45" s="140">
        <f t="shared" si="379"/>
        <v>0</v>
      </c>
      <c r="CZ45" s="140">
        <f t="shared" si="379"/>
        <v>0</v>
      </c>
      <c r="DA45" s="140">
        <f t="shared" si="379"/>
        <v>0</v>
      </c>
      <c r="DB45" s="140">
        <f t="shared" si="379"/>
        <v>0</v>
      </c>
      <c r="DC45" s="140">
        <f t="shared" si="379"/>
        <v>0</v>
      </c>
      <c r="DD45" s="140">
        <f t="shared" si="379"/>
        <v>0</v>
      </c>
      <c r="DE45" s="140">
        <f t="shared" si="379"/>
        <v>0</v>
      </c>
      <c r="DF45" s="140">
        <f t="shared" si="379"/>
        <v>0</v>
      </c>
      <c r="DG45" s="140">
        <f t="shared" si="379"/>
        <v>0</v>
      </c>
      <c r="DH45" s="140">
        <f t="shared" si="379"/>
        <v>0</v>
      </c>
      <c r="DI45" s="140">
        <f t="shared" si="379"/>
        <v>0</v>
      </c>
      <c r="DJ45" s="140">
        <f t="shared" si="379"/>
        <v>0</v>
      </c>
      <c r="DK45" s="140">
        <f t="shared" si="379"/>
        <v>0</v>
      </c>
      <c r="DL45" s="140">
        <f t="shared" si="379"/>
        <v>0</v>
      </c>
      <c r="DM45" s="140">
        <f t="shared" si="379"/>
        <v>0</v>
      </c>
      <c r="DN45" s="140">
        <f t="shared" si="379"/>
        <v>0</v>
      </c>
      <c r="DO45" s="140">
        <f t="shared" si="379"/>
        <v>0</v>
      </c>
      <c r="DP45" s="140">
        <f t="shared" si="379"/>
        <v>0</v>
      </c>
      <c r="DQ45" s="140">
        <f t="shared" si="379"/>
        <v>0</v>
      </c>
      <c r="DR45" s="140">
        <f t="shared" si="379"/>
        <v>0</v>
      </c>
      <c r="DS45" s="140">
        <f t="shared" si="379"/>
        <v>0</v>
      </c>
      <c r="DT45" s="140">
        <f t="shared" si="379"/>
        <v>0</v>
      </c>
      <c r="DU45" s="140">
        <f t="shared" si="379"/>
        <v>0</v>
      </c>
      <c r="DV45" s="140">
        <f t="shared" si="379"/>
        <v>0</v>
      </c>
      <c r="DW45" s="140">
        <f t="shared" si="379"/>
        <v>0</v>
      </c>
      <c r="DX45" s="140">
        <f t="shared" si="379"/>
        <v>0</v>
      </c>
      <c r="DY45" s="140">
        <f t="shared" si="379"/>
        <v>0</v>
      </c>
    </row>
    <row r="46" spans="1:129" outlineLevel="1">
      <c r="C46" s="225" t="s">
        <v>368</v>
      </c>
      <c r="D46" s="133"/>
    </row>
    <row r="47" spans="1:129" outlineLevel="2">
      <c r="C47" s="146" t="s">
        <v>373</v>
      </c>
      <c r="D47" s="133" t="s">
        <v>366</v>
      </c>
      <c r="J47" s="128">
        <f>MIN(J16,$F48)</f>
        <v>1</v>
      </c>
      <c r="K47" s="128">
        <f t="shared" ref="K47:BV47" si="380">MIN(K16,$F48)</f>
        <v>2</v>
      </c>
      <c r="L47" s="128">
        <f t="shared" si="380"/>
        <v>3</v>
      </c>
      <c r="M47" s="128">
        <f t="shared" si="380"/>
        <v>3</v>
      </c>
      <c r="N47" s="128">
        <f t="shared" si="380"/>
        <v>3</v>
      </c>
      <c r="O47" s="128">
        <f t="shared" si="380"/>
        <v>3</v>
      </c>
      <c r="P47" s="128">
        <f t="shared" si="380"/>
        <v>3</v>
      </c>
      <c r="Q47" s="128">
        <f t="shared" si="380"/>
        <v>3</v>
      </c>
      <c r="R47" s="128">
        <f t="shared" si="380"/>
        <v>3</v>
      </c>
      <c r="S47" s="128">
        <f t="shared" si="380"/>
        <v>3</v>
      </c>
      <c r="T47" s="128">
        <f t="shared" si="380"/>
        <v>3</v>
      </c>
      <c r="U47" s="128">
        <f t="shared" si="380"/>
        <v>3</v>
      </c>
      <c r="V47" s="128">
        <f t="shared" si="380"/>
        <v>3</v>
      </c>
      <c r="W47" s="128">
        <f t="shared" si="380"/>
        <v>3</v>
      </c>
      <c r="X47" s="128">
        <f t="shared" si="380"/>
        <v>3</v>
      </c>
      <c r="Y47" s="128">
        <f t="shared" si="380"/>
        <v>3</v>
      </c>
      <c r="Z47" s="128">
        <f t="shared" si="380"/>
        <v>3</v>
      </c>
      <c r="AA47" s="128">
        <f t="shared" si="380"/>
        <v>3</v>
      </c>
      <c r="AB47" s="128">
        <f t="shared" si="380"/>
        <v>3</v>
      </c>
      <c r="AC47" s="128">
        <f t="shared" si="380"/>
        <v>3</v>
      </c>
      <c r="AD47" s="128">
        <f t="shared" si="380"/>
        <v>3</v>
      </c>
      <c r="AE47" s="128">
        <f t="shared" si="380"/>
        <v>3</v>
      </c>
      <c r="AF47" s="128">
        <f t="shared" si="380"/>
        <v>3</v>
      </c>
      <c r="AG47" s="128">
        <f t="shared" si="380"/>
        <v>3</v>
      </c>
      <c r="AH47" s="128">
        <f t="shared" si="380"/>
        <v>3</v>
      </c>
      <c r="AI47" s="128">
        <f t="shared" si="380"/>
        <v>3</v>
      </c>
      <c r="AJ47" s="128">
        <f t="shared" si="380"/>
        <v>3</v>
      </c>
      <c r="AK47" s="128">
        <f t="shared" si="380"/>
        <v>3</v>
      </c>
      <c r="AL47" s="128">
        <f t="shared" si="380"/>
        <v>3</v>
      </c>
      <c r="AM47" s="128">
        <f t="shared" si="380"/>
        <v>3</v>
      </c>
      <c r="AN47" s="128">
        <f t="shared" si="380"/>
        <v>3</v>
      </c>
      <c r="AO47" s="128">
        <f t="shared" si="380"/>
        <v>3</v>
      </c>
      <c r="AP47" s="128">
        <f t="shared" si="380"/>
        <v>3</v>
      </c>
      <c r="AQ47" s="128">
        <f t="shared" si="380"/>
        <v>3</v>
      </c>
      <c r="AR47" s="128">
        <f t="shared" si="380"/>
        <v>3</v>
      </c>
      <c r="AS47" s="128">
        <f t="shared" si="380"/>
        <v>3</v>
      </c>
      <c r="AT47" s="128">
        <f t="shared" si="380"/>
        <v>3</v>
      </c>
      <c r="AU47" s="128">
        <f t="shared" si="380"/>
        <v>3</v>
      </c>
      <c r="AV47" s="128">
        <f t="shared" si="380"/>
        <v>3</v>
      </c>
      <c r="AW47" s="128">
        <f t="shared" si="380"/>
        <v>3</v>
      </c>
      <c r="AX47" s="128">
        <f t="shared" si="380"/>
        <v>3</v>
      </c>
      <c r="AY47" s="128">
        <f t="shared" si="380"/>
        <v>3</v>
      </c>
      <c r="AZ47" s="128">
        <f t="shared" si="380"/>
        <v>3</v>
      </c>
      <c r="BA47" s="128">
        <f t="shared" si="380"/>
        <v>3</v>
      </c>
      <c r="BB47" s="128">
        <f t="shared" si="380"/>
        <v>3</v>
      </c>
      <c r="BC47" s="128">
        <f t="shared" si="380"/>
        <v>3</v>
      </c>
      <c r="BD47" s="128">
        <f t="shared" si="380"/>
        <v>3</v>
      </c>
      <c r="BE47" s="128">
        <f t="shared" si="380"/>
        <v>3</v>
      </c>
      <c r="BF47" s="128">
        <f t="shared" si="380"/>
        <v>3</v>
      </c>
      <c r="BG47" s="128">
        <f t="shared" si="380"/>
        <v>3</v>
      </c>
      <c r="BH47" s="128">
        <f t="shared" si="380"/>
        <v>3</v>
      </c>
      <c r="BI47" s="128">
        <f t="shared" si="380"/>
        <v>3</v>
      </c>
      <c r="BJ47" s="128">
        <f t="shared" si="380"/>
        <v>3</v>
      </c>
      <c r="BK47" s="128">
        <f t="shared" si="380"/>
        <v>3</v>
      </c>
      <c r="BL47" s="128">
        <f t="shared" si="380"/>
        <v>3</v>
      </c>
      <c r="BM47" s="128">
        <f t="shared" si="380"/>
        <v>3</v>
      </c>
      <c r="BN47" s="128">
        <f t="shared" si="380"/>
        <v>3</v>
      </c>
      <c r="BO47" s="128">
        <f t="shared" si="380"/>
        <v>3</v>
      </c>
      <c r="BP47" s="128">
        <f t="shared" si="380"/>
        <v>3</v>
      </c>
      <c r="BQ47" s="128">
        <f t="shared" si="380"/>
        <v>3</v>
      </c>
      <c r="BR47" s="128">
        <f t="shared" si="380"/>
        <v>3</v>
      </c>
      <c r="BS47" s="128">
        <f t="shared" si="380"/>
        <v>3</v>
      </c>
      <c r="BT47" s="128">
        <f t="shared" si="380"/>
        <v>3</v>
      </c>
      <c r="BU47" s="128">
        <f t="shared" si="380"/>
        <v>3</v>
      </c>
      <c r="BV47" s="128">
        <f t="shared" si="380"/>
        <v>3</v>
      </c>
      <c r="BW47" s="128">
        <f t="shared" ref="BW47:DY47" si="381">MIN(BW16,$F48)</f>
        <v>3</v>
      </c>
      <c r="BX47" s="128">
        <f t="shared" si="381"/>
        <v>3</v>
      </c>
      <c r="BY47" s="128">
        <f t="shared" si="381"/>
        <v>3</v>
      </c>
      <c r="BZ47" s="128">
        <f t="shared" si="381"/>
        <v>3</v>
      </c>
      <c r="CA47" s="128">
        <f t="shared" si="381"/>
        <v>3</v>
      </c>
      <c r="CB47" s="128">
        <f t="shared" si="381"/>
        <v>3</v>
      </c>
      <c r="CC47" s="128">
        <f t="shared" si="381"/>
        <v>3</v>
      </c>
      <c r="CD47" s="128">
        <f t="shared" si="381"/>
        <v>3</v>
      </c>
      <c r="CE47" s="128">
        <f t="shared" si="381"/>
        <v>3</v>
      </c>
      <c r="CF47" s="128">
        <f t="shared" si="381"/>
        <v>3</v>
      </c>
      <c r="CG47" s="128">
        <f t="shared" si="381"/>
        <v>3</v>
      </c>
      <c r="CH47" s="128">
        <f t="shared" si="381"/>
        <v>3</v>
      </c>
      <c r="CI47" s="128">
        <f t="shared" si="381"/>
        <v>3</v>
      </c>
      <c r="CJ47" s="128">
        <f t="shared" si="381"/>
        <v>3</v>
      </c>
      <c r="CK47" s="128">
        <f t="shared" si="381"/>
        <v>3</v>
      </c>
      <c r="CL47" s="128">
        <f t="shared" si="381"/>
        <v>3</v>
      </c>
      <c r="CM47" s="128">
        <f t="shared" si="381"/>
        <v>3</v>
      </c>
      <c r="CN47" s="128">
        <f t="shared" si="381"/>
        <v>3</v>
      </c>
      <c r="CO47" s="128">
        <f t="shared" si="381"/>
        <v>3</v>
      </c>
      <c r="CP47" s="128">
        <f t="shared" si="381"/>
        <v>3</v>
      </c>
      <c r="CQ47" s="128">
        <f t="shared" si="381"/>
        <v>3</v>
      </c>
      <c r="CR47" s="128">
        <f t="shared" si="381"/>
        <v>3</v>
      </c>
      <c r="CS47" s="128">
        <f t="shared" si="381"/>
        <v>3</v>
      </c>
      <c r="CT47" s="128">
        <f t="shared" si="381"/>
        <v>3</v>
      </c>
      <c r="CU47" s="128">
        <f t="shared" si="381"/>
        <v>3</v>
      </c>
      <c r="CV47" s="128">
        <f t="shared" si="381"/>
        <v>3</v>
      </c>
      <c r="CW47" s="128">
        <f t="shared" si="381"/>
        <v>3</v>
      </c>
      <c r="CX47" s="128">
        <f t="shared" si="381"/>
        <v>3</v>
      </c>
      <c r="CY47" s="128">
        <f t="shared" si="381"/>
        <v>3</v>
      </c>
      <c r="CZ47" s="128">
        <f t="shared" si="381"/>
        <v>3</v>
      </c>
      <c r="DA47" s="128">
        <f t="shared" si="381"/>
        <v>3</v>
      </c>
      <c r="DB47" s="128">
        <f t="shared" si="381"/>
        <v>3</v>
      </c>
      <c r="DC47" s="128">
        <f t="shared" si="381"/>
        <v>3</v>
      </c>
      <c r="DD47" s="128">
        <f t="shared" si="381"/>
        <v>3</v>
      </c>
      <c r="DE47" s="128">
        <f t="shared" si="381"/>
        <v>3</v>
      </c>
      <c r="DF47" s="128">
        <f t="shared" si="381"/>
        <v>3</v>
      </c>
      <c r="DG47" s="128">
        <f t="shared" si="381"/>
        <v>3</v>
      </c>
      <c r="DH47" s="128">
        <f t="shared" si="381"/>
        <v>3</v>
      </c>
      <c r="DI47" s="128">
        <f t="shared" si="381"/>
        <v>3</v>
      </c>
      <c r="DJ47" s="128">
        <f t="shared" si="381"/>
        <v>3</v>
      </c>
      <c r="DK47" s="128">
        <f t="shared" si="381"/>
        <v>3</v>
      </c>
      <c r="DL47" s="128">
        <f t="shared" si="381"/>
        <v>3</v>
      </c>
      <c r="DM47" s="128">
        <f t="shared" si="381"/>
        <v>3</v>
      </c>
      <c r="DN47" s="128">
        <f t="shared" si="381"/>
        <v>3</v>
      </c>
      <c r="DO47" s="128">
        <f t="shared" si="381"/>
        <v>3</v>
      </c>
      <c r="DP47" s="128">
        <f t="shared" si="381"/>
        <v>3</v>
      </c>
      <c r="DQ47" s="128">
        <f t="shared" si="381"/>
        <v>3</v>
      </c>
      <c r="DR47" s="128">
        <f t="shared" si="381"/>
        <v>3</v>
      </c>
      <c r="DS47" s="128">
        <f t="shared" si="381"/>
        <v>3</v>
      </c>
      <c r="DT47" s="128">
        <f t="shared" si="381"/>
        <v>3</v>
      </c>
      <c r="DU47" s="128">
        <f t="shared" si="381"/>
        <v>3</v>
      </c>
      <c r="DV47" s="128">
        <f t="shared" si="381"/>
        <v>3</v>
      </c>
      <c r="DW47" s="128">
        <f t="shared" si="381"/>
        <v>3</v>
      </c>
      <c r="DX47" s="128">
        <f t="shared" si="381"/>
        <v>3</v>
      </c>
      <c r="DY47" s="128">
        <f t="shared" si="381"/>
        <v>3</v>
      </c>
    </row>
    <row r="48" spans="1:129" outlineLevel="2">
      <c r="C48" s="146" t="s">
        <v>374</v>
      </c>
      <c r="D48" s="133" t="s">
        <v>369</v>
      </c>
      <c r="E48" s="138" t="str">
        <f>Inputs!F127</f>
        <v>Quartale</v>
      </c>
      <c r="F48" s="138">
        <f>Inputs!G127</f>
        <v>3</v>
      </c>
      <c r="J48" s="22">
        <f>IF(MOD(J16,$F48)=0,1,0)*SUM(J6:J7)</f>
        <v>0</v>
      </c>
      <c r="K48" s="22">
        <f t="shared" ref="K48:BV48" si="382">IF(MOD(K16,$F48)=0,1,0)*SUM(K6:K7)</f>
        <v>0</v>
      </c>
      <c r="L48" s="22">
        <f t="shared" si="382"/>
        <v>1</v>
      </c>
      <c r="M48" s="22">
        <f t="shared" si="382"/>
        <v>0</v>
      </c>
      <c r="N48" s="22">
        <f t="shared" si="382"/>
        <v>0</v>
      </c>
      <c r="O48" s="22">
        <f t="shared" si="382"/>
        <v>1</v>
      </c>
      <c r="P48" s="22">
        <f t="shared" si="382"/>
        <v>0</v>
      </c>
      <c r="Q48" s="22">
        <f t="shared" si="382"/>
        <v>0</v>
      </c>
      <c r="R48" s="22">
        <f t="shared" si="382"/>
        <v>1</v>
      </c>
      <c r="S48" s="22">
        <f t="shared" si="382"/>
        <v>0</v>
      </c>
      <c r="T48" s="22">
        <f t="shared" si="382"/>
        <v>0</v>
      </c>
      <c r="U48" s="22">
        <f t="shared" si="382"/>
        <v>1</v>
      </c>
      <c r="V48" s="22">
        <f t="shared" si="382"/>
        <v>0</v>
      </c>
      <c r="W48" s="22">
        <f t="shared" si="382"/>
        <v>0</v>
      </c>
      <c r="X48" s="22">
        <f t="shared" si="382"/>
        <v>1</v>
      </c>
      <c r="Y48" s="22">
        <f t="shared" si="382"/>
        <v>0</v>
      </c>
      <c r="Z48" s="22">
        <f t="shared" si="382"/>
        <v>0</v>
      </c>
      <c r="AA48" s="22">
        <f t="shared" si="382"/>
        <v>1</v>
      </c>
      <c r="AB48" s="22">
        <f t="shared" si="382"/>
        <v>0</v>
      </c>
      <c r="AC48" s="22">
        <f t="shared" si="382"/>
        <v>0</v>
      </c>
      <c r="AD48" s="22">
        <f t="shared" si="382"/>
        <v>1</v>
      </c>
      <c r="AE48" s="22">
        <f t="shared" si="382"/>
        <v>0</v>
      </c>
      <c r="AF48" s="22">
        <f t="shared" si="382"/>
        <v>0</v>
      </c>
      <c r="AG48" s="22">
        <f t="shared" si="382"/>
        <v>1</v>
      </c>
      <c r="AH48" s="22">
        <f t="shared" si="382"/>
        <v>0</v>
      </c>
      <c r="AI48" s="22">
        <f t="shared" si="382"/>
        <v>0</v>
      </c>
      <c r="AJ48" s="22">
        <f t="shared" si="382"/>
        <v>1</v>
      </c>
      <c r="AK48" s="22">
        <f t="shared" si="382"/>
        <v>0</v>
      </c>
      <c r="AL48" s="22">
        <f t="shared" si="382"/>
        <v>0</v>
      </c>
      <c r="AM48" s="22">
        <f t="shared" si="382"/>
        <v>1</v>
      </c>
      <c r="AN48" s="22">
        <f t="shared" si="382"/>
        <v>0</v>
      </c>
      <c r="AO48" s="22">
        <f t="shared" si="382"/>
        <v>0</v>
      </c>
      <c r="AP48" s="22">
        <f t="shared" si="382"/>
        <v>1</v>
      </c>
      <c r="AQ48" s="22">
        <f t="shared" si="382"/>
        <v>0</v>
      </c>
      <c r="AR48" s="22">
        <f t="shared" si="382"/>
        <v>0</v>
      </c>
      <c r="AS48" s="22">
        <f t="shared" si="382"/>
        <v>1</v>
      </c>
      <c r="AT48" s="22">
        <f t="shared" si="382"/>
        <v>0</v>
      </c>
      <c r="AU48" s="22">
        <f t="shared" si="382"/>
        <v>0</v>
      </c>
      <c r="AV48" s="22">
        <f t="shared" si="382"/>
        <v>1</v>
      </c>
      <c r="AW48" s="22">
        <f t="shared" si="382"/>
        <v>0</v>
      </c>
      <c r="AX48" s="22">
        <f t="shared" si="382"/>
        <v>0</v>
      </c>
      <c r="AY48" s="22">
        <f t="shared" si="382"/>
        <v>1</v>
      </c>
      <c r="AZ48" s="22">
        <f t="shared" si="382"/>
        <v>0</v>
      </c>
      <c r="BA48" s="22">
        <f t="shared" si="382"/>
        <v>0</v>
      </c>
      <c r="BB48" s="22">
        <f t="shared" si="382"/>
        <v>1</v>
      </c>
      <c r="BC48" s="22">
        <f t="shared" si="382"/>
        <v>0</v>
      </c>
      <c r="BD48" s="22">
        <f t="shared" si="382"/>
        <v>0</v>
      </c>
      <c r="BE48" s="22">
        <f t="shared" si="382"/>
        <v>1</v>
      </c>
      <c r="BF48" s="22">
        <f t="shared" si="382"/>
        <v>0</v>
      </c>
      <c r="BG48" s="22">
        <f t="shared" si="382"/>
        <v>0</v>
      </c>
      <c r="BH48" s="22">
        <f t="shared" si="382"/>
        <v>1</v>
      </c>
      <c r="BI48" s="22">
        <f t="shared" si="382"/>
        <v>0</v>
      </c>
      <c r="BJ48" s="22">
        <f t="shared" si="382"/>
        <v>0</v>
      </c>
      <c r="BK48" s="22">
        <f t="shared" si="382"/>
        <v>1</v>
      </c>
      <c r="BL48" s="22">
        <f t="shared" si="382"/>
        <v>0</v>
      </c>
      <c r="BM48" s="22">
        <f t="shared" si="382"/>
        <v>0</v>
      </c>
      <c r="BN48" s="22">
        <f t="shared" si="382"/>
        <v>1</v>
      </c>
      <c r="BO48" s="22">
        <f t="shared" si="382"/>
        <v>0</v>
      </c>
      <c r="BP48" s="22">
        <f t="shared" si="382"/>
        <v>0</v>
      </c>
      <c r="BQ48" s="22">
        <f t="shared" si="382"/>
        <v>1</v>
      </c>
      <c r="BR48" s="22">
        <f t="shared" si="382"/>
        <v>0</v>
      </c>
      <c r="BS48" s="22">
        <f t="shared" si="382"/>
        <v>0</v>
      </c>
      <c r="BT48" s="22">
        <f t="shared" si="382"/>
        <v>1</v>
      </c>
      <c r="BU48" s="22">
        <f t="shared" si="382"/>
        <v>0</v>
      </c>
      <c r="BV48" s="22">
        <f t="shared" si="382"/>
        <v>0</v>
      </c>
      <c r="BW48" s="22">
        <f t="shared" ref="BW48:DY48" si="383">IF(MOD(BW16,$F48)=0,1,0)*SUM(BW6:BW7)</f>
        <v>1</v>
      </c>
      <c r="BX48" s="22">
        <f t="shared" si="383"/>
        <v>0</v>
      </c>
      <c r="BY48" s="22">
        <f t="shared" si="383"/>
        <v>0</v>
      </c>
      <c r="BZ48" s="22">
        <f t="shared" si="383"/>
        <v>1</v>
      </c>
      <c r="CA48" s="22">
        <f t="shared" si="383"/>
        <v>0</v>
      </c>
      <c r="CB48" s="22">
        <f t="shared" si="383"/>
        <v>0</v>
      </c>
      <c r="CC48" s="22">
        <f t="shared" si="383"/>
        <v>1</v>
      </c>
      <c r="CD48" s="22">
        <f t="shared" si="383"/>
        <v>0</v>
      </c>
      <c r="CE48" s="22">
        <f t="shared" si="383"/>
        <v>0</v>
      </c>
      <c r="CF48" s="22">
        <f t="shared" si="383"/>
        <v>1</v>
      </c>
      <c r="CG48" s="22">
        <f t="shared" si="383"/>
        <v>0</v>
      </c>
      <c r="CH48" s="22">
        <f t="shared" si="383"/>
        <v>0</v>
      </c>
      <c r="CI48" s="22">
        <f t="shared" si="383"/>
        <v>1</v>
      </c>
      <c r="CJ48" s="22">
        <f t="shared" si="383"/>
        <v>0</v>
      </c>
      <c r="CK48" s="22">
        <f t="shared" si="383"/>
        <v>0</v>
      </c>
      <c r="CL48" s="22">
        <f t="shared" si="383"/>
        <v>0</v>
      </c>
      <c r="CM48" s="22">
        <f t="shared" si="383"/>
        <v>0</v>
      </c>
      <c r="CN48" s="22">
        <f t="shared" si="383"/>
        <v>0</v>
      </c>
      <c r="CO48" s="22">
        <f t="shared" si="383"/>
        <v>0</v>
      </c>
      <c r="CP48" s="22">
        <f t="shared" si="383"/>
        <v>0</v>
      </c>
      <c r="CQ48" s="22">
        <f t="shared" si="383"/>
        <v>0</v>
      </c>
      <c r="CR48" s="22">
        <f t="shared" si="383"/>
        <v>0</v>
      </c>
      <c r="CS48" s="22">
        <f t="shared" si="383"/>
        <v>0</v>
      </c>
      <c r="CT48" s="22">
        <f t="shared" si="383"/>
        <v>0</v>
      </c>
      <c r="CU48" s="22">
        <f t="shared" si="383"/>
        <v>0</v>
      </c>
      <c r="CV48" s="22">
        <f t="shared" si="383"/>
        <v>0</v>
      </c>
      <c r="CW48" s="22">
        <f t="shared" si="383"/>
        <v>0</v>
      </c>
      <c r="CX48" s="22">
        <f t="shared" si="383"/>
        <v>0</v>
      </c>
      <c r="CY48" s="22">
        <f t="shared" si="383"/>
        <v>0</v>
      </c>
      <c r="CZ48" s="22">
        <f t="shared" si="383"/>
        <v>0</v>
      </c>
      <c r="DA48" s="22">
        <f t="shared" si="383"/>
        <v>0</v>
      </c>
      <c r="DB48" s="22">
        <f t="shared" si="383"/>
        <v>0</v>
      </c>
      <c r="DC48" s="22">
        <f t="shared" si="383"/>
        <v>0</v>
      </c>
      <c r="DD48" s="22">
        <f t="shared" si="383"/>
        <v>0</v>
      </c>
      <c r="DE48" s="22">
        <f t="shared" si="383"/>
        <v>0</v>
      </c>
      <c r="DF48" s="22">
        <f t="shared" si="383"/>
        <v>0</v>
      </c>
      <c r="DG48" s="22">
        <f t="shared" si="383"/>
        <v>0</v>
      </c>
      <c r="DH48" s="22">
        <f t="shared" si="383"/>
        <v>0</v>
      </c>
      <c r="DI48" s="22">
        <f t="shared" si="383"/>
        <v>0</v>
      </c>
      <c r="DJ48" s="22">
        <f t="shared" si="383"/>
        <v>0</v>
      </c>
      <c r="DK48" s="22">
        <f t="shared" si="383"/>
        <v>0</v>
      </c>
      <c r="DL48" s="22">
        <f t="shared" si="383"/>
        <v>0</v>
      </c>
      <c r="DM48" s="22">
        <f t="shared" si="383"/>
        <v>0</v>
      </c>
      <c r="DN48" s="22">
        <f t="shared" si="383"/>
        <v>0</v>
      </c>
      <c r="DO48" s="22">
        <f t="shared" si="383"/>
        <v>0</v>
      </c>
      <c r="DP48" s="22">
        <f t="shared" si="383"/>
        <v>0</v>
      </c>
      <c r="DQ48" s="22">
        <f t="shared" si="383"/>
        <v>0</v>
      </c>
      <c r="DR48" s="22">
        <f t="shared" si="383"/>
        <v>0</v>
      </c>
      <c r="DS48" s="22">
        <f t="shared" si="383"/>
        <v>0</v>
      </c>
      <c r="DT48" s="22">
        <f t="shared" si="383"/>
        <v>0</v>
      </c>
      <c r="DU48" s="22">
        <f t="shared" si="383"/>
        <v>0</v>
      </c>
      <c r="DV48" s="22">
        <f t="shared" si="383"/>
        <v>0</v>
      </c>
      <c r="DW48" s="22">
        <f t="shared" si="383"/>
        <v>0</v>
      </c>
      <c r="DX48" s="22">
        <f t="shared" si="383"/>
        <v>0</v>
      </c>
      <c r="DY48" s="22">
        <f t="shared" si="383"/>
        <v>0</v>
      </c>
    </row>
    <row r="49" spans="1:129">
      <c r="C49" s="146" t="s">
        <v>367</v>
      </c>
      <c r="D49" s="133" t="s">
        <v>237</v>
      </c>
      <c r="I49" s="164">
        <f t="shared" ref="I49" ca="1" si="384">SUM(J49:DY49)</f>
        <v>-1459.4019697242697</v>
      </c>
      <c r="J49" s="223"/>
      <c r="K49" s="140">
        <f ca="1">-SUM(J45:OFFSET(K45,0,-K47))*K48</f>
        <v>0</v>
      </c>
      <c r="L49" s="140">
        <f ca="1">-SUM(K45:OFFSET(L45,0,-L47))*L48</f>
        <v>0</v>
      </c>
      <c r="M49" s="140">
        <f ca="1">-SUM(L45:OFFSET(M45,0,-M47))*M48</f>
        <v>0</v>
      </c>
      <c r="N49" s="140">
        <f ca="1">-SUM(M45:OFFSET(N45,0,-N47))*N48</f>
        <v>0</v>
      </c>
      <c r="O49" s="140">
        <f ca="1">-SUM(N45:OFFSET(O45,0,-O47))*O48</f>
        <v>0</v>
      </c>
      <c r="P49" s="140">
        <f ca="1">-SUM(O45:OFFSET(P45,0,-P47))*P48</f>
        <v>0</v>
      </c>
      <c r="Q49" s="140">
        <f ca="1">-SUM(P45:OFFSET(Q45,0,-Q47))*Q48</f>
        <v>0</v>
      </c>
      <c r="R49" s="140">
        <f ca="1">-SUM(Q45:OFFSET(R45,0,-R47))*R48</f>
        <v>-41.538635335295709</v>
      </c>
      <c r="S49" s="140">
        <f ca="1">-SUM(R45:OFFSET(S45,0,-S47))*S48</f>
        <v>0</v>
      </c>
      <c r="T49" s="140">
        <f ca="1">-SUM(S45:OFFSET(T45,0,-T47))*T48</f>
        <v>0</v>
      </c>
      <c r="U49" s="140">
        <f ca="1">-SUM(T45:OFFSET(U45,0,-U47))*U48</f>
        <v>-40.630652472289654</v>
      </c>
      <c r="V49" s="140">
        <f ca="1">-SUM(U45:OFFSET(V45,0,-V47))*V48</f>
        <v>0</v>
      </c>
      <c r="W49" s="140">
        <f ca="1">-SUM(V45:OFFSET(W45,0,-W47))*W48</f>
        <v>0</v>
      </c>
      <c r="X49" s="140">
        <f ca="1">-SUM(W45:OFFSET(X45,0,-X47))*X48</f>
        <v>-25.828488873156218</v>
      </c>
      <c r="Y49" s="140">
        <f ca="1">-SUM(X45:OFFSET(Y45,0,-Y47))*Y48</f>
        <v>0</v>
      </c>
      <c r="Z49" s="140">
        <f ca="1">-SUM(Y45:OFFSET(Z45,0,-Z47))*Z48</f>
        <v>0</v>
      </c>
      <c r="AA49" s="140">
        <f ca="1">-SUM(Z45:OFFSET(AA45,0,-AA47))*AA48</f>
        <v>-48.303422202464589</v>
      </c>
      <c r="AB49" s="140">
        <f ca="1">-SUM(AA45:OFFSET(AB45,0,-AB47))*AB48</f>
        <v>0</v>
      </c>
      <c r="AC49" s="140">
        <f ca="1">-SUM(AB45:OFFSET(AC45,0,-AC47))*AC48</f>
        <v>0</v>
      </c>
      <c r="AD49" s="140">
        <f ca="1">-SUM(AC45:OFFSET(AD45,0,-AD47))*AD48</f>
        <v>-64.302324408726037</v>
      </c>
      <c r="AE49" s="140">
        <f ca="1">-SUM(AD45:OFFSET(AE45,0,-AE47))*AE48</f>
        <v>0</v>
      </c>
      <c r="AF49" s="140">
        <f ca="1">-SUM(AE45:OFFSET(AF45,0,-AF47))*AF48</f>
        <v>0</v>
      </c>
      <c r="AG49" s="140">
        <f ca="1">-SUM(AF45:OFFSET(AG45,0,-AG47))*AG48</f>
        <v>-44.712219859739747</v>
      </c>
      <c r="AH49" s="140">
        <f ca="1">-SUM(AG45:OFFSET(AH45,0,-AH47))*AH48</f>
        <v>0</v>
      </c>
      <c r="AI49" s="140">
        <f ca="1">-SUM(AH45:OFFSET(AI45,0,-AI47))*AI48</f>
        <v>0</v>
      </c>
      <c r="AJ49" s="140">
        <f ca="1">-SUM(AI45:OFFSET(AJ45,0,-AJ47))*AJ48</f>
        <v>-30.127306820479625</v>
      </c>
      <c r="AK49" s="140">
        <f ca="1">-SUM(AJ45:OFFSET(AK45,0,-AK47))*AK48</f>
        <v>0</v>
      </c>
      <c r="AL49" s="140">
        <f ca="1">-SUM(AK45:OFFSET(AL45,0,-AL47))*AL48</f>
        <v>0</v>
      </c>
      <c r="AM49" s="140">
        <f ca="1">-SUM(AL45:OFFSET(AM45,0,-AM47))*AM48</f>
        <v>-54.804961908923943</v>
      </c>
      <c r="AN49" s="140">
        <f ca="1">-SUM(AM45:OFFSET(AN45,0,-AN47))*AN48</f>
        <v>0</v>
      </c>
      <c r="AO49" s="140">
        <f ca="1">-SUM(AN45:OFFSET(AO45,0,-AO47))*AO48</f>
        <v>0</v>
      </c>
      <c r="AP49" s="140">
        <f ca="1">-SUM(AO45:OFFSET(AP45,0,-AP47))*AP48</f>
        <v>-73.933348226266318</v>
      </c>
      <c r="AQ49" s="140">
        <f ca="1">-SUM(AP45:OFFSET(AQ45,0,-AQ47))*AQ48</f>
        <v>0</v>
      </c>
      <c r="AR49" s="140">
        <f ca="1">-SUM(AQ45:OFFSET(AR45,0,-AR47))*AR48</f>
        <v>0</v>
      </c>
      <c r="AS49" s="140">
        <f ca="1">-SUM(AR45:OFFSET(AS45,0,-AS47))*AS48</f>
        <v>-54.073013743082591</v>
      </c>
      <c r="AT49" s="140">
        <f ca="1">-SUM(AS45:OFFSET(AT45,0,-AT47))*AT48</f>
        <v>0</v>
      </c>
      <c r="AU49" s="140">
        <f ca="1">-SUM(AT45:OFFSET(AU45,0,-AU47))*AU48</f>
        <v>0</v>
      </c>
      <c r="AV49" s="140">
        <f ca="1">-SUM(AU45:OFFSET(AV45,0,-AV47))*AV48</f>
        <v>-38.814653180154885</v>
      </c>
      <c r="AW49" s="140">
        <f ca="1">-SUM(AV45:OFFSET(AW45,0,-AW47))*AW48</f>
        <v>0</v>
      </c>
      <c r="AX49" s="140">
        <f ca="1">-SUM(AW45:OFFSET(AX45,0,-AX47))*AX48</f>
        <v>0</v>
      </c>
      <c r="AY49" s="140">
        <f ca="1">-SUM(AX45:OFFSET(AY45,0,-AY47))*AY48</f>
        <v>-64.654471337233474</v>
      </c>
      <c r="AZ49" s="140">
        <f ca="1">-SUM(AY45:OFFSET(AZ45,0,-AZ47))*AZ48</f>
        <v>0</v>
      </c>
      <c r="BA49" s="140">
        <f ca="1">-SUM(AZ45:OFFSET(BA45,0,-BA47))*BA48</f>
        <v>0</v>
      </c>
      <c r="BB49" s="140">
        <f ca="1">-SUM(BA45:OFFSET(BB45,0,-BB47))*BB48</f>
        <v>-86.467570512739343</v>
      </c>
      <c r="BC49" s="140">
        <f ca="1">-SUM(BB45:OFFSET(BC45,0,-BC47))*BC48</f>
        <v>0</v>
      </c>
      <c r="BD49" s="140">
        <f ca="1">-SUM(BC45:OFFSET(BD45,0,-BD47))*BD48</f>
        <v>0</v>
      </c>
      <c r="BE49" s="140">
        <f ca="1">-SUM(BD45:OFFSET(BE45,0,-BE47))*BE48</f>
        <v>-66.247317650617632</v>
      </c>
      <c r="BF49" s="140">
        <f ca="1">-SUM(BE45:OFFSET(BF45,0,-BF47))*BF48</f>
        <v>0</v>
      </c>
      <c r="BG49" s="140">
        <f ca="1">-SUM(BF45:OFFSET(BG45,0,-BG47))*BG48</f>
        <v>0</v>
      </c>
      <c r="BH49" s="140">
        <f ca="1">-SUM(BG45:OFFSET(BH45,0,-BH47))*BH48</f>
        <v>-49.972382661466298</v>
      </c>
      <c r="BI49" s="140">
        <f ca="1">-SUM(BH45:OFFSET(BI45,0,-BI47))*BI48</f>
        <v>0</v>
      </c>
      <c r="BJ49" s="140">
        <f ca="1">-SUM(BI45:OFFSET(BJ45,0,-BJ47))*BJ48</f>
        <v>0</v>
      </c>
      <c r="BK49" s="140">
        <f ca="1">-SUM(BJ45:OFFSET(BK45,0,-BK47))*BK48</f>
        <v>-77.501493791406517</v>
      </c>
      <c r="BL49" s="140">
        <f ca="1">-SUM(BK45:OFFSET(BL45,0,-BL47))*BL48</f>
        <v>0</v>
      </c>
      <c r="BM49" s="140">
        <f ca="1">-SUM(BL45:OFFSET(BM45,0,-BM47))*BM48</f>
        <v>0</v>
      </c>
      <c r="BN49" s="140">
        <f ca="1">-SUM(BM45:OFFSET(BN45,0,-BN47))*BN48</f>
        <v>-92.784008193252063</v>
      </c>
      <c r="BO49" s="140">
        <f ca="1">-SUM(BN45:OFFSET(BO45,0,-BO47))*BO48</f>
        <v>0</v>
      </c>
      <c r="BP49" s="140">
        <f ca="1">-SUM(BO45:OFFSET(BP45,0,-BP47))*BP48</f>
        <v>0</v>
      </c>
      <c r="BQ49" s="140">
        <f ca="1">-SUM(BP45:OFFSET(BQ45,0,-BQ47))*BQ48</f>
        <v>-69.388156348936235</v>
      </c>
      <c r="BR49" s="140">
        <f ca="1">-SUM(BQ45:OFFSET(BR45,0,-BR47))*BR48</f>
        <v>0</v>
      </c>
      <c r="BS49" s="140">
        <f ca="1">-SUM(BR45:OFFSET(BS45,0,-BS47))*BS48</f>
        <v>0</v>
      </c>
      <c r="BT49" s="140">
        <f ca="1">-SUM(BS45:OFFSET(BT45,0,-BT47))*BT48</f>
        <v>-53.454896248851483</v>
      </c>
      <c r="BU49" s="140">
        <f ca="1">-SUM(BT45:OFFSET(BU45,0,-BU47))*BU48</f>
        <v>0</v>
      </c>
      <c r="BV49" s="140">
        <f ca="1">-SUM(BU45:OFFSET(BV45,0,-BV47))*BV48</f>
        <v>0</v>
      </c>
      <c r="BW49" s="140">
        <f ca="1">-SUM(BV45:OFFSET(BW45,0,-BW47))*BW48</f>
        <v>-80.643665370663584</v>
      </c>
      <c r="BX49" s="140">
        <f ca="1">-SUM(BW45:OFFSET(BX45,0,-BX47))*BX48</f>
        <v>0</v>
      </c>
      <c r="BY49" s="140">
        <f ca="1">-SUM(BX45:OFFSET(BY45,0,-BY47))*BY48</f>
        <v>0</v>
      </c>
      <c r="BZ49" s="140">
        <f ca="1">-SUM(BY45:OFFSET(BZ45,0,-BZ47))*BZ48</f>
        <v>-95.6065210654575</v>
      </c>
      <c r="CA49" s="140">
        <f ca="1">-SUM(BZ45:OFFSET(CA45,0,-CA47))*CA48</f>
        <v>0</v>
      </c>
      <c r="CB49" s="140">
        <f ca="1">-SUM(CA45:OFFSET(CB45,0,-CB47))*CB48</f>
        <v>0</v>
      </c>
      <c r="CC49" s="140">
        <f ca="1">-SUM(CB45:OFFSET(CC45,0,-CC47))*CC48</f>
        <v>-71.465542194922719</v>
      </c>
      <c r="CD49" s="140">
        <f ca="1">-SUM(CC45:OFFSET(CD45,0,-CD47))*CD48</f>
        <v>0</v>
      </c>
      <c r="CE49" s="140">
        <f ca="1">-SUM(CD45:OFFSET(CE45,0,-CE47))*CE48</f>
        <v>0</v>
      </c>
      <c r="CF49" s="140">
        <f ca="1">-SUM(CE45:OFFSET(CF45,0,-CF47))*CF48</f>
        <v>-54.387078216186296</v>
      </c>
      <c r="CG49" s="140">
        <f ca="1">-SUM(CF45:OFFSET(CG45,0,-CG47))*CG48</f>
        <v>0</v>
      </c>
      <c r="CH49" s="140">
        <f ca="1">-SUM(CG45:OFFSET(CH45,0,-CH47))*CH48</f>
        <v>0</v>
      </c>
      <c r="CI49" s="140">
        <f ca="1">-SUM(CH45:OFFSET(CI45,0,-CI47))*CI48</f>
        <v>-79.759839101957354</v>
      </c>
      <c r="CJ49" s="140">
        <f ca="1">-SUM(CI45:OFFSET(CJ45,0,-CJ47))*CJ48</f>
        <v>0</v>
      </c>
      <c r="CK49" s="140">
        <f ca="1">-SUM(CJ45:OFFSET(CK45,0,-CK47))*CK48</f>
        <v>0</v>
      </c>
      <c r="CL49" s="140">
        <f ca="1">-SUM(CK45:OFFSET(CL45,0,-CL47))*CL48</f>
        <v>0</v>
      </c>
      <c r="CM49" s="140">
        <f ca="1">-SUM(CL45:OFFSET(CM45,0,-CM47))*CM48</f>
        <v>0</v>
      </c>
      <c r="CN49" s="140">
        <f ca="1">-SUM(CM45:OFFSET(CN45,0,-CN47))*CN48</f>
        <v>0</v>
      </c>
      <c r="CO49" s="140">
        <f ca="1">-SUM(CN45:OFFSET(CO45,0,-CO47))*CO48</f>
        <v>0</v>
      </c>
      <c r="CP49" s="140">
        <f ca="1">-SUM(CO45:OFFSET(CP45,0,-CP47))*CP48</f>
        <v>0</v>
      </c>
      <c r="CQ49" s="140">
        <f ca="1">-SUM(CP45:OFFSET(CQ45,0,-CQ47))*CQ48</f>
        <v>0</v>
      </c>
      <c r="CR49" s="140">
        <f ca="1">-SUM(CQ45:OFFSET(CR45,0,-CR47))*CR48</f>
        <v>0</v>
      </c>
      <c r="CS49" s="140">
        <f ca="1">-SUM(CR45:OFFSET(CS45,0,-CS47))*CS48</f>
        <v>0</v>
      </c>
      <c r="CT49" s="140">
        <f ca="1">-SUM(CS45:OFFSET(CT45,0,-CT47))*CT48</f>
        <v>0</v>
      </c>
      <c r="CU49" s="140">
        <f ca="1">-SUM(CT45:OFFSET(CU45,0,-CU47))*CU48</f>
        <v>0</v>
      </c>
      <c r="CV49" s="140">
        <f ca="1">-SUM(CU45:OFFSET(CV45,0,-CV47))*CV48</f>
        <v>0</v>
      </c>
      <c r="CW49" s="140">
        <f ca="1">-SUM(CV45:OFFSET(CW45,0,-CW47))*CW48</f>
        <v>0</v>
      </c>
      <c r="CX49" s="140">
        <f ca="1">-SUM(CW45:OFFSET(CX45,0,-CX47))*CX48</f>
        <v>0</v>
      </c>
      <c r="CY49" s="140">
        <f ca="1">-SUM(CX45:OFFSET(CY45,0,-CY47))*CY48</f>
        <v>0</v>
      </c>
      <c r="CZ49" s="140">
        <f ca="1">-SUM(CY45:OFFSET(CZ45,0,-CZ47))*CZ48</f>
        <v>0</v>
      </c>
      <c r="DA49" s="140">
        <f ca="1">-SUM(CZ45:OFFSET(DA45,0,-DA47))*DA48</f>
        <v>0</v>
      </c>
      <c r="DB49" s="140">
        <f ca="1">-SUM(DA45:OFFSET(DB45,0,-DB47))*DB48</f>
        <v>0</v>
      </c>
      <c r="DC49" s="140">
        <f ca="1">-SUM(DB45:OFFSET(DC45,0,-DC47))*DC48</f>
        <v>0</v>
      </c>
      <c r="DD49" s="140">
        <f ca="1">-SUM(DC45:OFFSET(DD45,0,-DD47))*DD48</f>
        <v>0</v>
      </c>
      <c r="DE49" s="140">
        <f ca="1">-SUM(DD45:OFFSET(DE45,0,-DE47))*DE48</f>
        <v>0</v>
      </c>
      <c r="DF49" s="140">
        <f ca="1">-SUM(DE45:OFFSET(DF45,0,-DF47))*DF48</f>
        <v>0</v>
      </c>
      <c r="DG49" s="140">
        <f ca="1">-SUM(DF45:OFFSET(DG45,0,-DG47))*DG48</f>
        <v>0</v>
      </c>
      <c r="DH49" s="140">
        <f ca="1">-SUM(DG45:OFFSET(DH45,0,-DH47))*DH48</f>
        <v>0</v>
      </c>
      <c r="DI49" s="140">
        <f ca="1">-SUM(DH45:OFFSET(DI45,0,-DI47))*DI48</f>
        <v>0</v>
      </c>
      <c r="DJ49" s="140">
        <f ca="1">-SUM(DI45:OFFSET(DJ45,0,-DJ47))*DJ48</f>
        <v>0</v>
      </c>
      <c r="DK49" s="140">
        <f ca="1">-SUM(DJ45:OFFSET(DK45,0,-DK47))*DK48</f>
        <v>0</v>
      </c>
      <c r="DL49" s="140">
        <f ca="1">-SUM(DK45:OFFSET(DL45,0,-DL47))*DL48</f>
        <v>0</v>
      </c>
      <c r="DM49" s="140">
        <f ca="1">-SUM(DL45:OFFSET(DM45,0,-DM47))*DM48</f>
        <v>0</v>
      </c>
      <c r="DN49" s="140">
        <f ca="1">-SUM(DM45:OFFSET(DN45,0,-DN47))*DN48</f>
        <v>0</v>
      </c>
      <c r="DO49" s="140">
        <f ca="1">-SUM(DN45:OFFSET(DO45,0,-DO47))*DO48</f>
        <v>0</v>
      </c>
      <c r="DP49" s="140">
        <f ca="1">-SUM(DO45:OFFSET(DP45,0,-DP47))*DP48</f>
        <v>0</v>
      </c>
      <c r="DQ49" s="140">
        <f ca="1">-SUM(DP45:OFFSET(DQ45,0,-DQ47))*DQ48</f>
        <v>0</v>
      </c>
      <c r="DR49" s="140">
        <f ca="1">-SUM(DQ45:OFFSET(DR45,0,-DR47))*DR48</f>
        <v>0</v>
      </c>
      <c r="DS49" s="140">
        <f ca="1">-SUM(DR45:OFFSET(DS45,0,-DS47))*DS48</f>
        <v>0</v>
      </c>
      <c r="DT49" s="140">
        <f ca="1">-SUM(DS45:OFFSET(DT45,0,-DT47))*DT48</f>
        <v>0</v>
      </c>
      <c r="DU49" s="140">
        <f ca="1">-SUM(DT45:OFFSET(DU45,0,-DU47))*DU48</f>
        <v>0</v>
      </c>
      <c r="DV49" s="140">
        <f ca="1">-SUM(DU45:OFFSET(DV45,0,-DV47))*DV48</f>
        <v>0</v>
      </c>
      <c r="DW49" s="140">
        <f ca="1">-SUM(DV45:OFFSET(DW45,0,-DW47))*DW48</f>
        <v>0</v>
      </c>
      <c r="DX49" s="140">
        <f ca="1">-SUM(DW45:OFFSET(DX45,0,-DX47))*DX48</f>
        <v>0</v>
      </c>
      <c r="DY49" s="140">
        <f ca="1">-SUM(DX45:OFFSET(DY45,0,-DY47))*DY48</f>
        <v>0</v>
      </c>
    </row>
    <row r="50" spans="1:129" ht="13.5" thickBot="1">
      <c r="C50" s="146" t="s">
        <v>263</v>
      </c>
      <c r="D50" s="133" t="s">
        <v>237</v>
      </c>
      <c r="I50" s="21"/>
      <c r="J50" s="177">
        <f>J44+J45+J49</f>
        <v>0</v>
      </c>
      <c r="K50" s="177">
        <f t="shared" ref="K50:BV50" ca="1" si="385">K44+K45+K49</f>
        <v>0</v>
      </c>
      <c r="L50" s="177">
        <f t="shared" ca="1" si="385"/>
        <v>0</v>
      </c>
      <c r="M50" s="177">
        <f t="shared" ca="1" si="385"/>
        <v>0</v>
      </c>
      <c r="N50" s="177">
        <f t="shared" ca="1" si="385"/>
        <v>0</v>
      </c>
      <c r="O50" s="177">
        <f t="shared" ca="1" si="385"/>
        <v>0</v>
      </c>
      <c r="P50" s="177">
        <f t="shared" ca="1" si="385"/>
        <v>20.503721556227809</v>
      </c>
      <c r="Q50" s="177">
        <f t="shared" ca="1" si="385"/>
        <v>41.538635335295709</v>
      </c>
      <c r="R50" s="177">
        <f t="shared" ca="1" si="385"/>
        <v>18.345003178453609</v>
      </c>
      <c r="S50" s="177">
        <f t="shared" ca="1" si="385"/>
        <v>30.635858344037548</v>
      </c>
      <c r="T50" s="177">
        <f t="shared" ca="1" si="385"/>
        <v>40.630652472289661</v>
      </c>
      <c r="U50" s="177">
        <f t="shared" ca="1" si="385"/>
        <v>8.0862531199383909</v>
      </c>
      <c r="V50" s="177">
        <f t="shared" ca="1" si="385"/>
        <v>15.945498415992667</v>
      </c>
      <c r="W50" s="177">
        <f t="shared" ca="1" si="385"/>
        <v>25.828488873156221</v>
      </c>
      <c r="X50" s="177">
        <f t="shared" ca="1" si="385"/>
        <v>12.095360061390984</v>
      </c>
      <c r="Y50" s="177">
        <f t="shared" ca="1" si="385"/>
        <v>28.07108657819413</v>
      </c>
      <c r="Z50" s="177">
        <f t="shared" ca="1" si="385"/>
        <v>48.303422202464596</v>
      </c>
      <c r="AA50" s="177">
        <f t="shared" ca="1" si="385"/>
        <v>19.993404077789577</v>
      </c>
      <c r="AB50" s="177">
        <f t="shared" ca="1" si="385"/>
        <v>41.904451353388097</v>
      </c>
      <c r="AC50" s="177">
        <f t="shared" ca="1" si="385"/>
        <v>64.302324408726037</v>
      </c>
      <c r="AD50" s="177">
        <f t="shared" ca="1" si="385"/>
        <v>19.853008489115993</v>
      </c>
      <c r="AE50" s="177">
        <f t="shared" ca="1" si="385"/>
        <v>33.43746556485528</v>
      </c>
      <c r="AF50" s="177">
        <f t="shared" ca="1" si="385"/>
        <v>44.712219859739747</v>
      </c>
      <c r="AG50" s="177">
        <f t="shared" ca="1" si="385"/>
        <v>9.3724739596650721</v>
      </c>
      <c r="AH50" s="177">
        <f t="shared" ca="1" si="385"/>
        <v>18.626175692089927</v>
      </c>
      <c r="AI50" s="177">
        <f t="shared" ca="1" si="385"/>
        <v>30.127306820479617</v>
      </c>
      <c r="AJ50" s="177">
        <f t="shared" ca="1" si="385"/>
        <v>13.930698001977014</v>
      </c>
      <c r="AK50" s="177">
        <f t="shared" ca="1" si="385"/>
        <v>32.081177878471649</v>
      </c>
      <c r="AL50" s="177">
        <f t="shared" ca="1" si="385"/>
        <v>54.804961908923929</v>
      </c>
      <c r="AM50" s="177">
        <f t="shared" ca="1" si="385"/>
        <v>22.614100211793641</v>
      </c>
      <c r="AN50" s="177">
        <f t="shared" ca="1" si="385"/>
        <v>47.991951987745779</v>
      </c>
      <c r="AO50" s="177">
        <f t="shared" ca="1" si="385"/>
        <v>73.933348226266304</v>
      </c>
      <c r="AP50" s="177">
        <f t="shared" ca="1" si="385"/>
        <v>23.228796417926148</v>
      </c>
      <c r="AQ50" s="177">
        <f t="shared" ca="1" si="385"/>
        <v>39.830678654820289</v>
      </c>
      <c r="AR50" s="177">
        <f t="shared" ca="1" si="385"/>
        <v>54.073013743082562</v>
      </c>
      <c r="AS50" s="177">
        <f t="shared" ca="1" si="385"/>
        <v>12.193147944720032</v>
      </c>
      <c r="AT50" s="177">
        <f t="shared" ca="1" si="385"/>
        <v>24.324089610773104</v>
      </c>
      <c r="AU50" s="177">
        <f t="shared" ca="1" si="385"/>
        <v>38.814653180154856</v>
      </c>
      <c r="AV50" s="177">
        <f t="shared" ca="1" si="385"/>
        <v>16.981873486751361</v>
      </c>
      <c r="AW50" s="177">
        <f t="shared" ca="1" si="385"/>
        <v>38.449388258767684</v>
      </c>
      <c r="AX50" s="177">
        <f t="shared" ca="1" si="385"/>
        <v>64.654471337233446</v>
      </c>
      <c r="AY50" s="177">
        <f t="shared" ca="1" si="385"/>
        <v>26.152805723754994</v>
      </c>
      <c r="AZ50" s="177">
        <f t="shared" ca="1" si="385"/>
        <v>56.103354531059701</v>
      </c>
      <c r="BA50" s="177">
        <f t="shared" ca="1" si="385"/>
        <v>86.467570512739329</v>
      </c>
      <c r="BB50" s="177">
        <f t="shared" ca="1" si="385"/>
        <v>27.65805179239014</v>
      </c>
      <c r="BC50" s="177">
        <f t="shared" ca="1" si="385"/>
        <v>48.179822239451603</v>
      </c>
      <c r="BD50" s="177">
        <f t="shared" ca="1" si="385"/>
        <v>66.247317650617617</v>
      </c>
      <c r="BE50" s="177">
        <f t="shared" ca="1" si="385"/>
        <v>15.818406788453743</v>
      </c>
      <c r="BF50" s="177">
        <f t="shared" ca="1" si="385"/>
        <v>31.63525089881697</v>
      </c>
      <c r="BG50" s="177">
        <f t="shared" ca="1" si="385"/>
        <v>49.972382661466291</v>
      </c>
      <c r="BH50" s="177">
        <f t="shared" ca="1" si="385"/>
        <v>20.934289974591408</v>
      </c>
      <c r="BI50" s="177">
        <f t="shared" ca="1" si="385"/>
        <v>46.720945221818113</v>
      </c>
      <c r="BJ50" s="177">
        <f t="shared" ca="1" si="385"/>
        <v>77.501493791406517</v>
      </c>
      <c r="BK50" s="177">
        <f t="shared" ca="1" si="385"/>
        <v>30.789503350678899</v>
      </c>
      <c r="BL50" s="177">
        <f t="shared" ca="1" si="385"/>
        <v>61.659071237024115</v>
      </c>
      <c r="BM50" s="177">
        <f t="shared" ca="1" si="385"/>
        <v>92.784008193252063</v>
      </c>
      <c r="BN50" s="177">
        <f t="shared" ca="1" si="385"/>
        <v>28.63258851108273</v>
      </c>
      <c r="BO50" s="177">
        <f t="shared" ca="1" si="385"/>
        <v>50.18617960213767</v>
      </c>
      <c r="BP50" s="177">
        <f t="shared" ca="1" si="385"/>
        <v>69.388156348936235</v>
      </c>
      <c r="BQ50" s="177">
        <f t="shared" ca="1" si="385"/>
        <v>16.940865553693172</v>
      </c>
      <c r="BR50" s="177">
        <f t="shared" ca="1" si="385"/>
        <v>33.949332110958736</v>
      </c>
      <c r="BS50" s="177">
        <f t="shared" ca="1" si="385"/>
        <v>53.454896248851483</v>
      </c>
      <c r="BT50" s="177">
        <f t="shared" ca="1" si="385"/>
        <v>22.020416799077395</v>
      </c>
      <c r="BU50" s="177">
        <f t="shared" ca="1" si="385"/>
        <v>48.89411479405976</v>
      </c>
      <c r="BV50" s="177">
        <f t="shared" ca="1" si="385"/>
        <v>80.64366537066357</v>
      </c>
      <c r="BW50" s="177">
        <f t="shared" ref="BW50:DY50" ca="1" si="386">BW44+BW45+BW49</f>
        <v>31.829782217731378</v>
      </c>
      <c r="BX50" s="177">
        <f t="shared" ca="1" si="386"/>
        <v>63.751251264157723</v>
      </c>
      <c r="BY50" s="177">
        <f t="shared" ca="1" si="386"/>
        <v>95.606521065457486</v>
      </c>
      <c r="BZ50" s="177">
        <f t="shared" ca="1" si="386"/>
        <v>29.412358626603321</v>
      </c>
      <c r="CA50" s="177">
        <f t="shared" ca="1" si="386"/>
        <v>51.651532499971154</v>
      </c>
      <c r="CB50" s="177">
        <f t="shared" ca="1" si="386"/>
        <v>71.465542194922705</v>
      </c>
      <c r="CC50" s="177">
        <f t="shared" ca="1" si="386"/>
        <v>17.396499337105098</v>
      </c>
      <c r="CD50" s="177">
        <f t="shared" ca="1" si="386"/>
        <v>34.739827326316181</v>
      </c>
      <c r="CE50" s="177">
        <f t="shared" ca="1" si="386"/>
        <v>54.387078216186282</v>
      </c>
      <c r="CF50" s="177">
        <f t="shared" ca="1" si="386"/>
        <v>21.946958872433413</v>
      </c>
      <c r="CG50" s="177">
        <f t="shared" ca="1" si="386"/>
        <v>48.53687691391341</v>
      </c>
      <c r="CH50" s="177">
        <f t="shared" ca="1" si="386"/>
        <v>79.75983910195734</v>
      </c>
      <c r="CI50" s="177">
        <f t="shared" ca="1" si="386"/>
        <v>31.151164142623557</v>
      </c>
      <c r="CJ50" s="177">
        <f t="shared" ca="1" si="386"/>
        <v>31.151164142623557</v>
      </c>
      <c r="CK50" s="177">
        <f t="shared" ca="1" si="386"/>
        <v>31.151164142623557</v>
      </c>
      <c r="CL50" s="177">
        <f t="shared" ca="1" si="386"/>
        <v>31.151164142623557</v>
      </c>
      <c r="CM50" s="177">
        <f t="shared" ca="1" si="386"/>
        <v>31.151164142623557</v>
      </c>
      <c r="CN50" s="177">
        <f t="shared" ca="1" si="386"/>
        <v>31.151164142623557</v>
      </c>
      <c r="CO50" s="177">
        <f t="shared" ca="1" si="386"/>
        <v>31.151164142623557</v>
      </c>
      <c r="CP50" s="177">
        <f t="shared" ca="1" si="386"/>
        <v>31.151164142623557</v>
      </c>
      <c r="CQ50" s="177">
        <f t="shared" ca="1" si="386"/>
        <v>31.151164142623557</v>
      </c>
      <c r="CR50" s="177">
        <f t="shared" ca="1" si="386"/>
        <v>31.151164142623557</v>
      </c>
      <c r="CS50" s="177">
        <f t="shared" ca="1" si="386"/>
        <v>31.151164142623557</v>
      </c>
      <c r="CT50" s="177">
        <f t="shared" ca="1" si="386"/>
        <v>31.151164142623557</v>
      </c>
      <c r="CU50" s="177">
        <f t="shared" ca="1" si="386"/>
        <v>31.151164142623557</v>
      </c>
      <c r="CV50" s="177">
        <f t="shared" ca="1" si="386"/>
        <v>31.151164142623557</v>
      </c>
      <c r="CW50" s="177">
        <f t="shared" ca="1" si="386"/>
        <v>31.151164142623557</v>
      </c>
      <c r="CX50" s="177">
        <f t="shared" ca="1" si="386"/>
        <v>31.151164142623557</v>
      </c>
      <c r="CY50" s="177">
        <f t="shared" ca="1" si="386"/>
        <v>31.151164142623557</v>
      </c>
      <c r="CZ50" s="177">
        <f t="shared" ca="1" si="386"/>
        <v>31.151164142623557</v>
      </c>
      <c r="DA50" s="177">
        <f t="shared" ca="1" si="386"/>
        <v>31.151164142623557</v>
      </c>
      <c r="DB50" s="177">
        <f t="shared" ca="1" si="386"/>
        <v>31.151164142623557</v>
      </c>
      <c r="DC50" s="177">
        <f t="shared" ca="1" si="386"/>
        <v>31.151164142623557</v>
      </c>
      <c r="DD50" s="177">
        <f t="shared" ca="1" si="386"/>
        <v>31.151164142623557</v>
      </c>
      <c r="DE50" s="177">
        <f t="shared" ca="1" si="386"/>
        <v>31.151164142623557</v>
      </c>
      <c r="DF50" s="177">
        <f t="shared" ca="1" si="386"/>
        <v>31.151164142623557</v>
      </c>
      <c r="DG50" s="177">
        <f t="shared" ca="1" si="386"/>
        <v>31.151164142623557</v>
      </c>
      <c r="DH50" s="177">
        <f t="shared" ca="1" si="386"/>
        <v>31.151164142623557</v>
      </c>
      <c r="DI50" s="177">
        <f t="shared" ca="1" si="386"/>
        <v>31.151164142623557</v>
      </c>
      <c r="DJ50" s="177">
        <f t="shared" ca="1" si="386"/>
        <v>31.151164142623557</v>
      </c>
      <c r="DK50" s="177">
        <f t="shared" ca="1" si="386"/>
        <v>31.151164142623557</v>
      </c>
      <c r="DL50" s="177">
        <f t="shared" ca="1" si="386"/>
        <v>31.151164142623557</v>
      </c>
      <c r="DM50" s="177">
        <f t="shared" ca="1" si="386"/>
        <v>31.151164142623557</v>
      </c>
      <c r="DN50" s="177">
        <f t="shared" ca="1" si="386"/>
        <v>31.151164142623557</v>
      </c>
      <c r="DO50" s="177">
        <f t="shared" ca="1" si="386"/>
        <v>31.151164142623557</v>
      </c>
      <c r="DP50" s="177">
        <f t="shared" ca="1" si="386"/>
        <v>31.151164142623557</v>
      </c>
      <c r="DQ50" s="177">
        <f t="shared" ca="1" si="386"/>
        <v>31.151164142623557</v>
      </c>
      <c r="DR50" s="177">
        <f t="shared" ca="1" si="386"/>
        <v>31.151164142623557</v>
      </c>
      <c r="DS50" s="177">
        <f t="shared" ca="1" si="386"/>
        <v>31.151164142623557</v>
      </c>
      <c r="DT50" s="177">
        <f t="shared" ca="1" si="386"/>
        <v>31.151164142623557</v>
      </c>
      <c r="DU50" s="177">
        <f t="shared" ca="1" si="386"/>
        <v>31.151164142623557</v>
      </c>
      <c r="DV50" s="177">
        <f t="shared" ca="1" si="386"/>
        <v>31.151164142623557</v>
      </c>
      <c r="DW50" s="177">
        <f t="shared" ca="1" si="386"/>
        <v>31.151164142623557</v>
      </c>
      <c r="DX50" s="177">
        <f t="shared" ca="1" si="386"/>
        <v>31.151164142623557</v>
      </c>
      <c r="DY50" s="177">
        <f t="shared" ca="1" si="386"/>
        <v>31.151164142623557</v>
      </c>
    </row>
    <row r="51" spans="1:129" ht="13.5" thickTop="1">
      <c r="C51" s="146" t="s">
        <v>372</v>
      </c>
      <c r="D51" s="133" t="s">
        <v>237</v>
      </c>
      <c r="E51" s="226">
        <f ca="1">E45+I49</f>
        <v>31.151164142623657</v>
      </c>
      <c r="J51" s="140"/>
      <c r="K51" s="140"/>
      <c r="L51" s="140"/>
      <c r="M51" s="140"/>
      <c r="N51" s="140"/>
      <c r="O51" s="140"/>
      <c r="P51" s="140"/>
      <c r="Q51" s="140"/>
    </row>
    <row r="54" spans="1:129" ht="24" thickBot="1">
      <c r="A54" s="1"/>
      <c r="B54" s="1"/>
      <c r="C54" s="1" t="s">
        <v>378</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row>
    <row r="56" spans="1:129" ht="20.25">
      <c r="C56" s="2" t="s">
        <v>379</v>
      </c>
    </row>
    <row r="57" spans="1:129">
      <c r="C57" s="227" t="s">
        <v>317</v>
      </c>
      <c r="D57" s="133" t="s">
        <v>237</v>
      </c>
      <c r="I57" s="164">
        <f t="shared" ref="I57:I58" si="387">SUM(J57:DY57)</f>
        <v>17065.887300000006</v>
      </c>
      <c r="J57" s="140">
        <f>'CF, GuV, Bilanz'!J24</f>
        <v>0</v>
      </c>
      <c r="K57" s="140">
        <f>'CF, GuV, Bilanz'!K24</f>
        <v>0</v>
      </c>
      <c r="L57" s="140">
        <f>'CF, GuV, Bilanz'!L24</f>
        <v>0</v>
      </c>
      <c r="M57" s="140">
        <f>'CF, GuV, Bilanz'!M24</f>
        <v>0</v>
      </c>
      <c r="N57" s="140">
        <f>'CF, GuV, Bilanz'!N24</f>
        <v>0</v>
      </c>
      <c r="O57" s="140">
        <f>'CF, GuV, Bilanz'!O24</f>
        <v>0</v>
      </c>
      <c r="P57" s="140">
        <f>'CF, GuV, Bilanz'!P24</f>
        <v>239.66249999999999</v>
      </c>
      <c r="Q57" s="140">
        <f>'CF, GuV, Bilanz'!Q24</f>
        <v>239.66249999999999</v>
      </c>
      <c r="R57" s="140">
        <f>'CF, GuV, Bilanz'!R24</f>
        <v>227.67937499999999</v>
      </c>
      <c r="S57" s="140">
        <f>'CF, GuV, Bilanz'!S24</f>
        <v>191.73</v>
      </c>
      <c r="T57" s="140">
        <f>'CF, GuV, Bilanz'!T24</f>
        <v>179.74687499999999</v>
      </c>
      <c r="U57" s="140">
        <f>'CF, GuV, Bilanz'!U24</f>
        <v>167.76374999999999</v>
      </c>
      <c r="V57" s="140">
        <f>'CF, GuV, Bilanz'!V24</f>
        <v>167.76374999999999</v>
      </c>
      <c r="W57" s="140">
        <f>'CF, GuV, Bilanz'!W24</f>
        <v>179.74687499999999</v>
      </c>
      <c r="X57" s="140">
        <f>'CF, GuV, Bilanz'!X24</f>
        <v>191.73</v>
      </c>
      <c r="Y57" s="140">
        <f>'CF, GuV, Bilanz'!Y24</f>
        <v>215.69624999999999</v>
      </c>
      <c r="Z57" s="140">
        <f>'CF, GuV, Bilanz'!Z24</f>
        <v>239.66249999999999</v>
      </c>
      <c r="AA57" s="140">
        <f>'CF, GuV, Bilanz'!AA24</f>
        <v>239.66249999999999</v>
      </c>
      <c r="AB57" s="140">
        <f>'CF, GuV, Bilanz'!AB24</f>
        <v>255.64</v>
      </c>
      <c r="AC57" s="140">
        <f>'CF, GuV, Bilanz'!AC24</f>
        <v>255.64</v>
      </c>
      <c r="AD57" s="140">
        <f>'CF, GuV, Bilanz'!AD24</f>
        <v>242.858</v>
      </c>
      <c r="AE57" s="140">
        <f>'CF, GuV, Bilanz'!AE24</f>
        <v>204.512</v>
      </c>
      <c r="AF57" s="140">
        <f>'CF, GuV, Bilanz'!AF24</f>
        <v>191.73</v>
      </c>
      <c r="AG57" s="140">
        <f>'CF, GuV, Bilanz'!AG24</f>
        <v>178.94800000000001</v>
      </c>
      <c r="AH57" s="140">
        <f>'CF, GuV, Bilanz'!AH24</f>
        <v>178.94800000000001</v>
      </c>
      <c r="AI57" s="140">
        <f>'CF, GuV, Bilanz'!AI24</f>
        <v>191.73</v>
      </c>
      <c r="AJ57" s="140">
        <f>'CF, GuV, Bilanz'!AJ24</f>
        <v>204.512</v>
      </c>
      <c r="AK57" s="140">
        <f>'CF, GuV, Bilanz'!AK24</f>
        <v>230.07599999999999</v>
      </c>
      <c r="AL57" s="140">
        <f>'CF, GuV, Bilanz'!AL24</f>
        <v>255.64</v>
      </c>
      <c r="AM57" s="140">
        <f>'CF, GuV, Bilanz'!AM24</f>
        <v>255.64</v>
      </c>
      <c r="AN57" s="140">
        <f>'CF, GuV, Bilanz'!AN24</f>
        <v>271.61750000000001</v>
      </c>
      <c r="AO57" s="140">
        <f>'CF, GuV, Bilanz'!AO24</f>
        <v>271.61750000000001</v>
      </c>
      <c r="AP57" s="140">
        <f>'CF, GuV, Bilanz'!AP24</f>
        <v>258.03662500000002</v>
      </c>
      <c r="AQ57" s="140">
        <f>'CF, GuV, Bilanz'!AQ24</f>
        <v>217.29400000000001</v>
      </c>
      <c r="AR57" s="140">
        <f>'CF, GuV, Bilanz'!AR24</f>
        <v>203.71312499999999</v>
      </c>
      <c r="AS57" s="140">
        <f>'CF, GuV, Bilanz'!AS24</f>
        <v>190.13225</v>
      </c>
      <c r="AT57" s="140">
        <f>'CF, GuV, Bilanz'!AT24</f>
        <v>190.13225</v>
      </c>
      <c r="AU57" s="140">
        <f>'CF, GuV, Bilanz'!AU24</f>
        <v>203.71312499999999</v>
      </c>
      <c r="AV57" s="140">
        <f>'CF, GuV, Bilanz'!AV24</f>
        <v>217.29400000000001</v>
      </c>
      <c r="AW57" s="140">
        <f>'CF, GuV, Bilanz'!AW24</f>
        <v>244.45574999999999</v>
      </c>
      <c r="AX57" s="140">
        <f>'CF, GuV, Bilanz'!AX24</f>
        <v>271.61750000000001</v>
      </c>
      <c r="AY57" s="140">
        <f>'CF, GuV, Bilanz'!AY24</f>
        <v>271.61750000000001</v>
      </c>
      <c r="AZ57" s="140">
        <f>'CF, GuV, Bilanz'!AZ24</f>
        <v>293.98599999999999</v>
      </c>
      <c r="BA57" s="140">
        <f>'CF, GuV, Bilanz'!BA24</f>
        <v>293.98599999999999</v>
      </c>
      <c r="BB57" s="140">
        <f>'CF, GuV, Bilanz'!BB24</f>
        <v>279.2867</v>
      </c>
      <c r="BC57" s="140">
        <f>'CF, GuV, Bilanz'!BC24</f>
        <v>235.18879999999999</v>
      </c>
      <c r="BD57" s="140">
        <f>'CF, GuV, Bilanz'!BD24</f>
        <v>220.48949999999999</v>
      </c>
      <c r="BE57" s="140">
        <f>'CF, GuV, Bilanz'!BE24</f>
        <v>205.7902</v>
      </c>
      <c r="BF57" s="140">
        <f>'CF, GuV, Bilanz'!BF24</f>
        <v>205.7902</v>
      </c>
      <c r="BG57" s="140">
        <f>'CF, GuV, Bilanz'!BG24</f>
        <v>220.48949999999999</v>
      </c>
      <c r="BH57" s="140">
        <f>'CF, GuV, Bilanz'!BH24</f>
        <v>235.18879999999999</v>
      </c>
      <c r="BI57" s="140">
        <f>'CF, GuV, Bilanz'!BI24</f>
        <v>264.5874</v>
      </c>
      <c r="BJ57" s="140">
        <f>'CF, GuV, Bilanz'!BJ24</f>
        <v>293.98599999999999</v>
      </c>
      <c r="BK57" s="140">
        <f>'CF, GuV, Bilanz'!BK24</f>
        <v>293.98599999999999</v>
      </c>
      <c r="BL57" s="140">
        <f>'CF, GuV, Bilanz'!BL24</f>
        <v>293.98599999999999</v>
      </c>
      <c r="BM57" s="140">
        <f>'CF, GuV, Bilanz'!BM24</f>
        <v>293.98599999999999</v>
      </c>
      <c r="BN57" s="140">
        <f>'CF, GuV, Bilanz'!BN24</f>
        <v>279.2867</v>
      </c>
      <c r="BO57" s="140">
        <f>'CF, GuV, Bilanz'!BO24</f>
        <v>235.18879999999999</v>
      </c>
      <c r="BP57" s="140">
        <f>'CF, GuV, Bilanz'!BP24</f>
        <v>220.48949999999999</v>
      </c>
      <c r="BQ57" s="140">
        <f>'CF, GuV, Bilanz'!BQ24</f>
        <v>205.7902</v>
      </c>
      <c r="BR57" s="140">
        <f>'CF, GuV, Bilanz'!BR24</f>
        <v>205.7902</v>
      </c>
      <c r="BS57" s="140">
        <f>'CF, GuV, Bilanz'!BS24</f>
        <v>220.48949999999999</v>
      </c>
      <c r="BT57" s="140">
        <f>'CF, GuV, Bilanz'!BT24</f>
        <v>235.18879999999999</v>
      </c>
      <c r="BU57" s="140">
        <f>'CF, GuV, Bilanz'!BU24</f>
        <v>264.5874</v>
      </c>
      <c r="BV57" s="140">
        <f>'CF, GuV, Bilanz'!BV24</f>
        <v>293.98599999999999</v>
      </c>
      <c r="BW57" s="140">
        <f>'CF, GuV, Bilanz'!BW24</f>
        <v>293.98599999999999</v>
      </c>
      <c r="BX57" s="140">
        <f>'CF, GuV, Bilanz'!BX24</f>
        <v>293.98599999999999</v>
      </c>
      <c r="BY57" s="140">
        <f>'CF, GuV, Bilanz'!BY24</f>
        <v>293.98599999999999</v>
      </c>
      <c r="BZ57" s="140">
        <f>'CF, GuV, Bilanz'!BZ24</f>
        <v>279.2867</v>
      </c>
      <c r="CA57" s="140">
        <f>'CF, GuV, Bilanz'!CA24</f>
        <v>235.18879999999999</v>
      </c>
      <c r="CB57" s="140">
        <f>'CF, GuV, Bilanz'!CB24</f>
        <v>220.48949999999999</v>
      </c>
      <c r="CC57" s="140">
        <f>'CF, GuV, Bilanz'!CC24</f>
        <v>205.7902</v>
      </c>
      <c r="CD57" s="140">
        <f>'CF, GuV, Bilanz'!CD24</f>
        <v>205.7902</v>
      </c>
      <c r="CE57" s="140">
        <f>'CF, GuV, Bilanz'!CE24</f>
        <v>220.48949999999999</v>
      </c>
      <c r="CF57" s="140">
        <f>'CF, GuV, Bilanz'!CF24</f>
        <v>235.18879999999999</v>
      </c>
      <c r="CG57" s="140">
        <f>'CF, GuV, Bilanz'!CG24</f>
        <v>264.5874</v>
      </c>
      <c r="CH57" s="140">
        <f>'CF, GuV, Bilanz'!CH24</f>
        <v>293.98599999999999</v>
      </c>
      <c r="CI57" s="140">
        <f>'CF, GuV, Bilanz'!CI24</f>
        <v>293.98599999999999</v>
      </c>
      <c r="CJ57" s="140">
        <f>'CF, GuV, Bilanz'!CJ24</f>
        <v>0</v>
      </c>
      <c r="CK57" s="140">
        <f>'CF, GuV, Bilanz'!CK24</f>
        <v>0</v>
      </c>
      <c r="CL57" s="140">
        <f>'CF, GuV, Bilanz'!CL24</f>
        <v>0</v>
      </c>
      <c r="CM57" s="140">
        <f>'CF, GuV, Bilanz'!CM24</f>
        <v>0</v>
      </c>
      <c r="CN57" s="140">
        <f>'CF, GuV, Bilanz'!CN24</f>
        <v>0</v>
      </c>
      <c r="CO57" s="140">
        <f>'CF, GuV, Bilanz'!CO24</f>
        <v>0</v>
      </c>
      <c r="CP57" s="140">
        <f>'CF, GuV, Bilanz'!CP24</f>
        <v>0</v>
      </c>
      <c r="CQ57" s="140">
        <f>'CF, GuV, Bilanz'!CQ24</f>
        <v>0</v>
      </c>
      <c r="CR57" s="140">
        <f>'CF, GuV, Bilanz'!CR24</f>
        <v>0</v>
      </c>
      <c r="CS57" s="140">
        <f>'CF, GuV, Bilanz'!CS24</f>
        <v>0</v>
      </c>
      <c r="CT57" s="140">
        <f>'CF, GuV, Bilanz'!CT24</f>
        <v>0</v>
      </c>
      <c r="CU57" s="140">
        <f>'CF, GuV, Bilanz'!CU24</f>
        <v>0</v>
      </c>
      <c r="CV57" s="140">
        <f>'CF, GuV, Bilanz'!CV24</f>
        <v>0</v>
      </c>
      <c r="CW57" s="140">
        <f>'CF, GuV, Bilanz'!CW24</f>
        <v>0</v>
      </c>
      <c r="CX57" s="140">
        <f>'CF, GuV, Bilanz'!CX24</f>
        <v>0</v>
      </c>
      <c r="CY57" s="140">
        <f>'CF, GuV, Bilanz'!CY24</f>
        <v>0</v>
      </c>
      <c r="CZ57" s="140">
        <f>'CF, GuV, Bilanz'!CZ24</f>
        <v>0</v>
      </c>
      <c r="DA57" s="140">
        <f>'CF, GuV, Bilanz'!DA24</f>
        <v>0</v>
      </c>
      <c r="DB57" s="140">
        <f>'CF, GuV, Bilanz'!DB24</f>
        <v>0</v>
      </c>
      <c r="DC57" s="140">
        <f>'CF, GuV, Bilanz'!DC24</f>
        <v>0</v>
      </c>
      <c r="DD57" s="140">
        <f>'CF, GuV, Bilanz'!DD24</f>
        <v>0</v>
      </c>
      <c r="DE57" s="140">
        <f>'CF, GuV, Bilanz'!DE24</f>
        <v>0</v>
      </c>
      <c r="DF57" s="140">
        <f>'CF, GuV, Bilanz'!DF24</f>
        <v>0</v>
      </c>
      <c r="DG57" s="140">
        <f>'CF, GuV, Bilanz'!DG24</f>
        <v>0</v>
      </c>
      <c r="DH57" s="140">
        <f>'CF, GuV, Bilanz'!DH24</f>
        <v>0</v>
      </c>
      <c r="DI57" s="140">
        <f>'CF, GuV, Bilanz'!DI24</f>
        <v>0</v>
      </c>
      <c r="DJ57" s="140">
        <f>'CF, GuV, Bilanz'!DJ24</f>
        <v>0</v>
      </c>
      <c r="DK57" s="140">
        <f>'CF, GuV, Bilanz'!DK24</f>
        <v>0</v>
      </c>
      <c r="DL57" s="140">
        <f>'CF, GuV, Bilanz'!DL24</f>
        <v>0</v>
      </c>
      <c r="DM57" s="140">
        <f>'CF, GuV, Bilanz'!DM24</f>
        <v>0</v>
      </c>
      <c r="DN57" s="140">
        <f>'CF, GuV, Bilanz'!DN24</f>
        <v>0</v>
      </c>
      <c r="DO57" s="140">
        <f>'CF, GuV, Bilanz'!DO24</f>
        <v>0</v>
      </c>
      <c r="DP57" s="140">
        <f>'CF, GuV, Bilanz'!DP24</f>
        <v>0</v>
      </c>
      <c r="DQ57" s="140">
        <f>'CF, GuV, Bilanz'!DQ24</f>
        <v>0</v>
      </c>
      <c r="DR57" s="140">
        <f>'CF, GuV, Bilanz'!DR24</f>
        <v>0</v>
      </c>
      <c r="DS57" s="140">
        <f>'CF, GuV, Bilanz'!DS24</f>
        <v>0</v>
      </c>
      <c r="DT57" s="140">
        <f>'CF, GuV, Bilanz'!DT24</f>
        <v>0</v>
      </c>
      <c r="DU57" s="140">
        <f>'CF, GuV, Bilanz'!DU24</f>
        <v>0</v>
      </c>
      <c r="DV57" s="140">
        <f>'CF, GuV, Bilanz'!DV24</f>
        <v>0</v>
      </c>
      <c r="DW57" s="140">
        <f>'CF, GuV, Bilanz'!DW24</f>
        <v>0</v>
      </c>
      <c r="DX57" s="140">
        <f>'CF, GuV, Bilanz'!DX24</f>
        <v>0</v>
      </c>
      <c r="DY57" s="140">
        <f>'CF, GuV, Bilanz'!DY24</f>
        <v>0</v>
      </c>
    </row>
    <row r="58" spans="1:129">
      <c r="C58" s="227" t="s">
        <v>380</v>
      </c>
      <c r="D58" s="133" t="s">
        <v>237</v>
      </c>
      <c r="I58" s="164">
        <f t="shared" si="387"/>
        <v>-9314.8733402400248</v>
      </c>
      <c r="J58" s="140">
        <f>'CF, GuV, Bilanz'!J25+'CF, GuV, Bilanz'!J26</f>
        <v>0</v>
      </c>
      <c r="K58" s="140">
        <f>'CF, GuV, Bilanz'!K25+'CF, GuV, Bilanz'!K26</f>
        <v>0</v>
      </c>
      <c r="L58" s="140">
        <f>'CF, GuV, Bilanz'!L25+'CF, GuV, Bilanz'!L26</f>
        <v>0</v>
      </c>
      <c r="M58" s="140">
        <f>'CF, GuV, Bilanz'!M25+'CF, GuV, Bilanz'!M26</f>
        <v>0</v>
      </c>
      <c r="N58" s="140">
        <f>'CF, GuV, Bilanz'!N25+'CF, GuV, Bilanz'!N26</f>
        <v>0</v>
      </c>
      <c r="O58" s="140">
        <f>'CF, GuV, Bilanz'!O25+'CF, GuV, Bilanz'!O26</f>
        <v>0</v>
      </c>
      <c r="P58" s="140">
        <f>'CF, GuV, Bilanz'!P25+'CF, GuV, Bilanz'!P26</f>
        <v>-124.00796048853911</v>
      </c>
      <c r="Q58" s="140">
        <f>'CF, GuV, Bilanz'!Q25+'CF, GuV, Bilanz'!Q26</f>
        <v>-124.14967587146737</v>
      </c>
      <c r="R58" s="140">
        <f>'CF, GuV, Bilanz'!R25+'CF, GuV, Bilanz'!R26</f>
        <v>-119.22056341445311</v>
      </c>
      <c r="S58" s="140">
        <f>'CF, GuV, Bilanz'!S25+'CF, GuV, Bilanz'!S26</f>
        <v>-104.08926014074711</v>
      </c>
      <c r="T58" s="140">
        <f>'CF, GuV, Bilanz'!T25+'CF, GuV, Bilanz'!T26</f>
        <v>-99.122093581791447</v>
      </c>
      <c r="U58" s="140">
        <f>'CF, GuV, Bilanz'!U25+'CF, GuV, Bilanz'!U26</f>
        <v>-94.138350292898949</v>
      </c>
      <c r="V58" s="140">
        <f>'CF, GuV, Bilanz'!V25+'CF, GuV, Bilanz'!V26</f>
        <v>-94.257464689117555</v>
      </c>
      <c r="W58" s="140">
        <f>'CF, GuV, Bilanz'!W25+'CF, GuV, Bilanz'!W26</f>
        <v>-99.494772485419944</v>
      </c>
      <c r="X58" s="140">
        <f>'CF, GuV, Bilanz'!X25+'CF, GuV, Bilanz'!X26</f>
        <v>-104.740910488057</v>
      </c>
      <c r="Y58" s="140">
        <f>'CF, GuV, Bilanz'!Y25+'CF, GuV, Bilanz'!Y26</f>
        <v>-115.13502728662132</v>
      </c>
      <c r="Z58" s="140">
        <f>'CF, GuV, Bilanz'!Z25+'CF, GuV, Bilanz'!Z26</f>
        <v>-125.55015861179204</v>
      </c>
      <c r="AA58" s="140">
        <f>'CF, GuV, Bilanz'!AA25+'CF, GuV, Bilanz'!AA26</f>
        <v>-125.7090187499999</v>
      </c>
      <c r="AB58" s="140">
        <f>'CF, GuV, Bilanz'!AB25+'CF, GuV, Bilanz'!AB26</f>
        <v>-132.76259446727474</v>
      </c>
      <c r="AC58" s="140">
        <f>'CF, GuV, Bilanz'!AC25+'CF, GuV, Bilanz'!AC26</f>
        <v>-132.94571861000179</v>
      </c>
      <c r="AD58" s="140">
        <f>'CF, GuV, Bilanz'!AD25+'CF, GuV, Bilanz'!AD26</f>
        <v>-127.63148838855773</v>
      </c>
      <c r="AE58" s="140">
        <f>'CF, GuV, Bilanz'!AE25+'CF, GuV, Bilanz'!AE26</f>
        <v>-111.25923276294837</v>
      </c>
      <c r="AF58" s="140">
        <f>'CF, GuV, Bilanz'!AF25+'CF, GuV, Bilanz'!AF26</f>
        <v>-105.89702569610931</v>
      </c>
      <c r="AG58" s="140">
        <f>'CF, GuV, Bilanz'!AG25+'CF, GuV, Bilanz'!AG26</f>
        <v>-100.51398563696225</v>
      </c>
      <c r="AH58" s="140">
        <f>'CF, GuV, Bilanz'!AH25+'CF, GuV, Bilanz'!AH26</f>
        <v>-100.66219673030164</v>
      </c>
      <c r="AI58" s="140">
        <f>'CF, GuV, Bilanz'!AI25+'CF, GuV, Bilanz'!AI26</f>
        <v>-106.36110693064498</v>
      </c>
      <c r="AJ58" s="140">
        <f>'CF, GuV, Bilanz'!AJ25+'CF, GuV, Bilanz'!AJ26</f>
        <v>-112.0712777859645</v>
      </c>
      <c r="AK58" s="140">
        <f>'CF, GuV, Bilanz'!AK25+'CF, GuV, Bilanz'!AK26</f>
        <v>-123.3697240101383</v>
      </c>
      <c r="AL58" s="140">
        <f>'CF, GuV, Bilanz'!AL25+'CF, GuV, Bilanz'!AL26</f>
        <v>-134.69484413848548</v>
      </c>
      <c r="AM58" s="140">
        <f>'CF, GuV, Bilanz'!AM25+'CF, GuV, Bilanz'!AM26</f>
        <v>-134.893456003197</v>
      </c>
      <c r="AN58" s="140">
        <f>'CF, GuV, Bilanz'!AN25+'CF, GuV, Bilanz'!AN26</f>
        <v>-142.0811003785262</v>
      </c>
      <c r="AO58" s="140">
        <f>'CF, GuV, Bilanz'!AO25+'CF, GuV, Bilanz'!AO26</f>
        <v>-142.2703155238641</v>
      </c>
      <c r="AP58" s="140">
        <f>'CF, GuV, Bilanz'!AP25+'CF, GuV, Bilanz'!AP26</f>
        <v>-136.52298683377111</v>
      </c>
      <c r="AQ58" s="140">
        <f>'CF, GuV, Bilanz'!AQ25+'CF, GuV, Bilanz'!AQ26</f>
        <v>-118.82096225459476</v>
      </c>
      <c r="AR58" s="140">
        <f>'CF, GuV, Bilanz'!AR25+'CF, GuV, Bilanz'!AR26</f>
        <v>-113.02175986106266</v>
      </c>
      <c r="AS58" s="140">
        <f>'CF, GuV, Bilanz'!AS25+'CF, GuV, Bilanz'!AS26</f>
        <v>-107.2001015048519</v>
      </c>
      <c r="AT58" s="140">
        <f>'CF, GuV, Bilanz'!AT25+'CF, GuV, Bilanz'!AT26</f>
        <v>-107.35817149033146</v>
      </c>
      <c r="AU58" s="140">
        <f>'CF, GuV, Bilanz'!AU25+'CF, GuV, Bilanz'!AU26</f>
        <v>-113.51706440338509</v>
      </c>
      <c r="AV58" s="140">
        <f>'CF, GuV, Bilanz'!AV25+'CF, GuV, Bilanz'!AV26</f>
        <v>-119.68819788648531</v>
      </c>
      <c r="AW58" s="140">
        <f>'CF, GuV, Bilanz'!AW25+'CF, GuV, Bilanz'!AW26</f>
        <v>-131.90070791655145</v>
      </c>
      <c r="AX58" s="140">
        <f>'CF, GuV, Bilanz'!AX25+'CF, GuV, Bilanz'!AX26</f>
        <v>-144.14212187784091</v>
      </c>
      <c r="AY58" s="140">
        <f>'CF, GuV, Bilanz'!AY25+'CF, GuV, Bilanz'!AY26</f>
        <v>-144.35466405636853</v>
      </c>
      <c r="AZ58" s="140">
        <f>'CF, GuV, Bilanz'!AZ25+'CF, GuV, Bilanz'!AZ26</f>
        <v>-154.52297926808197</v>
      </c>
      <c r="BA58" s="140">
        <f>'CF, GuV, Bilanz'!BA25+'CF, GuV, Bilanz'!BA26</f>
        <v>-154.72876376652943</v>
      </c>
      <c r="BB58" s="140">
        <f>'CF, GuV, Bilanz'!BB25+'CF, GuV, Bilanz'!BB26</f>
        <v>-148.39638517240229</v>
      </c>
      <c r="BC58" s="140">
        <f>'CF, GuV, Bilanz'!BC25+'CF, GuV, Bilanz'!BC26</f>
        <v>-128.8984591561611</v>
      </c>
      <c r="BD58" s="140">
        <f>'CF, GuV, Bilanz'!BD25+'CF, GuV, Bilanz'!BD26</f>
        <v>-122.50894399728544</v>
      </c>
      <c r="BE58" s="140">
        <f>'CF, GuV, Bilanz'!BE25+'CF, GuV, Bilanz'!BE26</f>
        <v>-116.09478731554813</v>
      </c>
      <c r="BF58" s="140">
        <f>'CF, GuV, Bilanz'!BF25+'CF, GuV, Bilanz'!BF26</f>
        <v>-116.2659728003342</v>
      </c>
      <c r="BG58" s="140">
        <f>'CF, GuV, Bilanz'!BG25+'CF, GuV, Bilanz'!BG26</f>
        <v>-123.04582500596528</v>
      </c>
      <c r="BH58" s="140">
        <f>'CF, GuV, Bilanz'!BH25+'CF, GuV, Bilanz'!BH26</f>
        <v>-129.83924716658382</v>
      </c>
      <c r="BI58" s="140">
        <f>'CF, GuV, Bilanz'!BI25+'CF, GuV, Bilanz'!BI26</f>
        <v>-143.28590387235886</v>
      </c>
      <c r="BJ58" s="140">
        <f>'CF, GuV, Bilanz'!BJ25+'CF, GuV, Bilanz'!BJ26</f>
        <v>-156.76448205459769</v>
      </c>
      <c r="BK58" s="140">
        <f>'CF, GuV, Bilanz'!BK25+'CF, GuV, Bilanz'!BK26</f>
        <v>-156.99563630775819</v>
      </c>
      <c r="BL58" s="140">
        <f>'CF, GuV, Bilanz'!BL25+'CF, GuV, Bilanz'!BL26</f>
        <v>-157.22713140527358</v>
      </c>
      <c r="BM58" s="140">
        <f>'CF, GuV, Bilanz'!BM25+'CF, GuV, Bilanz'!BM26</f>
        <v>-157.43651713244384</v>
      </c>
      <c r="BN58" s="140">
        <f>'CF, GuV, Bilanz'!BN25+'CF, GuV, Bilanz'!BN26</f>
        <v>-150.99332191291944</v>
      </c>
      <c r="BO58" s="140">
        <f>'CF, GuV, Bilanz'!BO25+'CF, GuV, Bilanz'!BO26</f>
        <v>-131.154182191394</v>
      </c>
      <c r="BP58" s="140">
        <f>'CF, GuV, Bilanz'!BP25+'CF, GuV, Bilanz'!BP26</f>
        <v>-124.65285051723802</v>
      </c>
      <c r="BQ58" s="140">
        <f>'CF, GuV, Bilanz'!BQ25+'CF, GuV, Bilanz'!BQ26</f>
        <v>-118.12644609357031</v>
      </c>
      <c r="BR58" s="140">
        <f>'CF, GuV, Bilanz'!BR25+'CF, GuV, Bilanz'!BR26</f>
        <v>-118.30062732434011</v>
      </c>
      <c r="BS58" s="140">
        <f>'CF, GuV, Bilanz'!BS25+'CF, GuV, Bilanz'!BS26</f>
        <v>-125.19912694356978</v>
      </c>
      <c r="BT58" s="140">
        <f>'CF, GuV, Bilanz'!BT25+'CF, GuV, Bilanz'!BT26</f>
        <v>-132.11143399199918</v>
      </c>
      <c r="BU58" s="140">
        <f>'CF, GuV, Bilanz'!BU25+'CF, GuV, Bilanz'!BU26</f>
        <v>-145.79340719012527</v>
      </c>
      <c r="BV58" s="140">
        <f>'CF, GuV, Bilanz'!BV25+'CF, GuV, Bilanz'!BV26</f>
        <v>-159.50786049055333</v>
      </c>
      <c r="BW58" s="140">
        <f>'CF, GuV, Bilanz'!BW25+'CF, GuV, Bilanz'!BW26</f>
        <v>-159.74305994314412</v>
      </c>
      <c r="BX58" s="140">
        <f>'CF, GuV, Bilanz'!BX25+'CF, GuV, Bilanz'!BX26</f>
        <v>-159.97860620486603</v>
      </c>
      <c r="BY58" s="140">
        <f>'CF, GuV, Bilanz'!BY25+'CF, GuV, Bilanz'!BY26</f>
        <v>-160.19927035528798</v>
      </c>
      <c r="BZ58" s="140">
        <f>'CF, GuV, Bilanz'!BZ25+'CF, GuV, Bilanz'!BZ26</f>
        <v>-153.64300760427608</v>
      </c>
      <c r="CA58" s="140">
        <f>'CF, GuV, Bilanz'!CA25+'CF, GuV, Bilanz'!CA26</f>
        <v>-133.45572344839439</v>
      </c>
      <c r="CB58" s="140">
        <f>'CF, GuV, Bilanz'!CB25+'CF, GuV, Bilanz'!CB26</f>
        <v>-126.84030404311535</v>
      </c>
      <c r="CC58" s="140">
        <f>'CF, GuV, Bilanz'!CC25+'CF, GuV, Bilanz'!CC26</f>
        <v>-120.19937190260347</v>
      </c>
      <c r="CD58" s="140">
        <f>'CF, GuV, Bilanz'!CD25+'CF, GuV, Bilanz'!CD26</f>
        <v>-120.37660972891692</v>
      </c>
      <c r="CE58" s="140">
        <f>'CF, GuV, Bilanz'!CE25+'CF, GuV, Bilanz'!CE26</f>
        <v>-127.39616672672021</v>
      </c>
      <c r="CF58" s="140">
        <f>'CF, GuV, Bilanz'!CF25+'CF, GuV, Bilanz'!CF26</f>
        <v>-134.42977345150911</v>
      </c>
      <c r="CG58" s="140">
        <f>'CF, GuV, Bilanz'!CG25+'CF, GuV, Bilanz'!CG26</f>
        <v>-148.35184288802054</v>
      </c>
      <c r="CH58" s="140">
        <f>'CF, GuV, Bilanz'!CH25+'CF, GuV, Bilanz'!CH26</f>
        <v>-162.30696239947403</v>
      </c>
      <c r="CI58" s="140">
        <f>'CF, GuV, Bilanz'!CI25+'CF, GuV, Bilanz'!CI26</f>
        <v>-162.54628921754198</v>
      </c>
      <c r="CJ58" s="140">
        <f>'CF, GuV, Bilanz'!CJ25+'CF, GuV, Bilanz'!CJ26</f>
        <v>0</v>
      </c>
      <c r="CK58" s="140">
        <f>'CF, GuV, Bilanz'!CK25+'CF, GuV, Bilanz'!CK26</f>
        <v>0</v>
      </c>
      <c r="CL58" s="140">
        <f>'CF, GuV, Bilanz'!CL25+'CF, GuV, Bilanz'!CL26</f>
        <v>0</v>
      </c>
      <c r="CM58" s="140">
        <f>'CF, GuV, Bilanz'!CM25+'CF, GuV, Bilanz'!CM26</f>
        <v>0</v>
      </c>
      <c r="CN58" s="140">
        <f>'CF, GuV, Bilanz'!CN25+'CF, GuV, Bilanz'!CN26</f>
        <v>0</v>
      </c>
      <c r="CO58" s="140">
        <f>'CF, GuV, Bilanz'!CO25+'CF, GuV, Bilanz'!CO26</f>
        <v>0</v>
      </c>
      <c r="CP58" s="140">
        <f>'CF, GuV, Bilanz'!CP25+'CF, GuV, Bilanz'!CP26</f>
        <v>0</v>
      </c>
      <c r="CQ58" s="140">
        <f>'CF, GuV, Bilanz'!CQ25+'CF, GuV, Bilanz'!CQ26</f>
        <v>0</v>
      </c>
      <c r="CR58" s="140">
        <f>'CF, GuV, Bilanz'!CR25+'CF, GuV, Bilanz'!CR26</f>
        <v>0</v>
      </c>
      <c r="CS58" s="140">
        <f>'CF, GuV, Bilanz'!CS25+'CF, GuV, Bilanz'!CS26</f>
        <v>0</v>
      </c>
      <c r="CT58" s="140">
        <f>'CF, GuV, Bilanz'!CT25+'CF, GuV, Bilanz'!CT26</f>
        <v>0</v>
      </c>
      <c r="CU58" s="140">
        <f>'CF, GuV, Bilanz'!CU25+'CF, GuV, Bilanz'!CU26</f>
        <v>0</v>
      </c>
      <c r="CV58" s="140">
        <f>'CF, GuV, Bilanz'!CV25+'CF, GuV, Bilanz'!CV26</f>
        <v>0</v>
      </c>
      <c r="CW58" s="140">
        <f>'CF, GuV, Bilanz'!CW25+'CF, GuV, Bilanz'!CW26</f>
        <v>0</v>
      </c>
      <c r="CX58" s="140">
        <f>'CF, GuV, Bilanz'!CX25+'CF, GuV, Bilanz'!CX26</f>
        <v>0</v>
      </c>
      <c r="CY58" s="140">
        <f>'CF, GuV, Bilanz'!CY25+'CF, GuV, Bilanz'!CY26</f>
        <v>0</v>
      </c>
      <c r="CZ58" s="140">
        <f>'CF, GuV, Bilanz'!CZ25+'CF, GuV, Bilanz'!CZ26</f>
        <v>0</v>
      </c>
      <c r="DA58" s="140">
        <f>'CF, GuV, Bilanz'!DA25+'CF, GuV, Bilanz'!DA26</f>
        <v>0</v>
      </c>
      <c r="DB58" s="140">
        <f>'CF, GuV, Bilanz'!DB25+'CF, GuV, Bilanz'!DB26</f>
        <v>0</v>
      </c>
      <c r="DC58" s="140">
        <f>'CF, GuV, Bilanz'!DC25+'CF, GuV, Bilanz'!DC26</f>
        <v>0</v>
      </c>
      <c r="DD58" s="140">
        <f>'CF, GuV, Bilanz'!DD25+'CF, GuV, Bilanz'!DD26</f>
        <v>0</v>
      </c>
      <c r="DE58" s="140">
        <f>'CF, GuV, Bilanz'!DE25+'CF, GuV, Bilanz'!DE26</f>
        <v>0</v>
      </c>
      <c r="DF58" s="140">
        <f>'CF, GuV, Bilanz'!DF25+'CF, GuV, Bilanz'!DF26</f>
        <v>0</v>
      </c>
      <c r="DG58" s="140">
        <f>'CF, GuV, Bilanz'!DG25+'CF, GuV, Bilanz'!DG26</f>
        <v>0</v>
      </c>
      <c r="DH58" s="140">
        <f>'CF, GuV, Bilanz'!DH25+'CF, GuV, Bilanz'!DH26</f>
        <v>0</v>
      </c>
      <c r="DI58" s="140">
        <f>'CF, GuV, Bilanz'!DI25+'CF, GuV, Bilanz'!DI26</f>
        <v>0</v>
      </c>
      <c r="DJ58" s="140">
        <f>'CF, GuV, Bilanz'!DJ25+'CF, GuV, Bilanz'!DJ26</f>
        <v>0</v>
      </c>
      <c r="DK58" s="140">
        <f>'CF, GuV, Bilanz'!DK25+'CF, GuV, Bilanz'!DK26</f>
        <v>0</v>
      </c>
      <c r="DL58" s="140">
        <f>'CF, GuV, Bilanz'!DL25+'CF, GuV, Bilanz'!DL26</f>
        <v>0</v>
      </c>
      <c r="DM58" s="140">
        <f>'CF, GuV, Bilanz'!DM25+'CF, GuV, Bilanz'!DM26</f>
        <v>0</v>
      </c>
      <c r="DN58" s="140">
        <f>'CF, GuV, Bilanz'!DN25+'CF, GuV, Bilanz'!DN26</f>
        <v>0</v>
      </c>
      <c r="DO58" s="140">
        <f>'CF, GuV, Bilanz'!DO25+'CF, GuV, Bilanz'!DO26</f>
        <v>0</v>
      </c>
      <c r="DP58" s="140">
        <f>'CF, GuV, Bilanz'!DP25+'CF, GuV, Bilanz'!DP26</f>
        <v>0</v>
      </c>
      <c r="DQ58" s="140">
        <f>'CF, GuV, Bilanz'!DQ25+'CF, GuV, Bilanz'!DQ26</f>
        <v>0</v>
      </c>
      <c r="DR58" s="140">
        <f>'CF, GuV, Bilanz'!DR25+'CF, GuV, Bilanz'!DR26</f>
        <v>0</v>
      </c>
      <c r="DS58" s="140">
        <f>'CF, GuV, Bilanz'!DS25+'CF, GuV, Bilanz'!DS26</f>
        <v>0</v>
      </c>
      <c r="DT58" s="140">
        <f>'CF, GuV, Bilanz'!DT25+'CF, GuV, Bilanz'!DT26</f>
        <v>0</v>
      </c>
      <c r="DU58" s="140">
        <f>'CF, GuV, Bilanz'!DU25+'CF, GuV, Bilanz'!DU26</f>
        <v>0</v>
      </c>
      <c r="DV58" s="140">
        <f>'CF, GuV, Bilanz'!DV25+'CF, GuV, Bilanz'!DV26</f>
        <v>0</v>
      </c>
      <c r="DW58" s="140">
        <f>'CF, GuV, Bilanz'!DW25+'CF, GuV, Bilanz'!DW26</f>
        <v>0</v>
      </c>
      <c r="DX58" s="140">
        <f>'CF, GuV, Bilanz'!DX25+'CF, GuV, Bilanz'!DX26</f>
        <v>0</v>
      </c>
      <c r="DY58" s="140">
        <f>'CF, GuV, Bilanz'!DY25+'CF, GuV, Bilanz'!DY26</f>
        <v>0</v>
      </c>
    </row>
    <row r="60" spans="1:129" ht="20.25">
      <c r="C60" s="2" t="s">
        <v>381</v>
      </c>
    </row>
    <row r="61" spans="1:129">
      <c r="C61" s="24" t="s">
        <v>261</v>
      </c>
      <c r="D61" s="133" t="s">
        <v>237</v>
      </c>
      <c r="J61" s="140">
        <f>I64</f>
        <v>0</v>
      </c>
      <c r="K61" s="140">
        <f t="shared" ref="K61:BV61" si="388">J64</f>
        <v>0</v>
      </c>
      <c r="L61" s="140">
        <f t="shared" si="388"/>
        <v>0</v>
      </c>
      <c r="M61" s="140">
        <f t="shared" si="388"/>
        <v>0</v>
      </c>
      <c r="N61" s="140">
        <f t="shared" si="388"/>
        <v>0</v>
      </c>
      <c r="O61" s="140">
        <f t="shared" si="388"/>
        <v>0</v>
      </c>
      <c r="P61" s="140">
        <f t="shared" si="388"/>
        <v>0</v>
      </c>
      <c r="Q61" s="140">
        <f t="shared" si="388"/>
        <v>108.23467741935484</v>
      </c>
      <c r="R61" s="140">
        <f t="shared" si="388"/>
        <v>119.83125</v>
      </c>
      <c r="S61" s="140">
        <f t="shared" si="388"/>
        <v>102.8229435483871</v>
      </c>
      <c r="T61" s="140">
        <f t="shared" si="388"/>
        <v>89.47399999999999</v>
      </c>
      <c r="U61" s="140">
        <f t="shared" si="388"/>
        <v>81.176008064516125</v>
      </c>
      <c r="V61" s="140">
        <f t="shared" si="388"/>
        <v>78.289749999999984</v>
      </c>
      <c r="W61" s="140">
        <f t="shared" si="388"/>
        <v>75.764274193548374</v>
      </c>
      <c r="X61" s="140">
        <f t="shared" si="388"/>
        <v>81.176008064516125</v>
      </c>
      <c r="Y61" s="140">
        <f t="shared" si="388"/>
        <v>89.47399999999999</v>
      </c>
      <c r="Z61" s="140">
        <f t="shared" si="388"/>
        <v>97.41120967741935</v>
      </c>
      <c r="AA61" s="140">
        <f t="shared" si="388"/>
        <v>111.8425</v>
      </c>
      <c r="AB61" s="140">
        <f t="shared" si="388"/>
        <v>108.23467741935484</v>
      </c>
      <c r="AC61" s="140">
        <f t="shared" si="388"/>
        <v>115.45032258064516</v>
      </c>
      <c r="AD61" s="140">
        <f t="shared" si="388"/>
        <v>123.41241379310345</v>
      </c>
      <c r="AE61" s="140">
        <f t="shared" si="388"/>
        <v>109.67780645161291</v>
      </c>
      <c r="AF61" s="140">
        <f t="shared" si="388"/>
        <v>95.438933333333338</v>
      </c>
      <c r="AG61" s="140">
        <f t="shared" si="388"/>
        <v>86.587741935483862</v>
      </c>
      <c r="AH61" s="140">
        <f t="shared" si="388"/>
        <v>83.509066666666669</v>
      </c>
      <c r="AI61" s="140">
        <f t="shared" si="388"/>
        <v>80.815225806451608</v>
      </c>
      <c r="AJ61" s="140">
        <f t="shared" si="388"/>
        <v>86.587741935483862</v>
      </c>
      <c r="AK61" s="140">
        <f t="shared" si="388"/>
        <v>95.438933333333338</v>
      </c>
      <c r="AL61" s="140">
        <f t="shared" si="388"/>
        <v>103.90529032258064</v>
      </c>
      <c r="AM61" s="140">
        <f t="shared" si="388"/>
        <v>119.29866666666666</v>
      </c>
      <c r="AN61" s="140">
        <f t="shared" si="388"/>
        <v>115.45032258064516</v>
      </c>
      <c r="AO61" s="140">
        <f t="shared" si="388"/>
        <v>122.66596774193549</v>
      </c>
      <c r="AP61" s="140">
        <f t="shared" si="388"/>
        <v>135.80875</v>
      </c>
      <c r="AQ61" s="140">
        <f t="shared" si="388"/>
        <v>116.53266935483872</v>
      </c>
      <c r="AR61" s="140">
        <f t="shared" si="388"/>
        <v>101.40386666666667</v>
      </c>
      <c r="AS61" s="140">
        <f t="shared" si="388"/>
        <v>91.999475806451613</v>
      </c>
      <c r="AT61" s="140">
        <f t="shared" si="388"/>
        <v>88.728383333333326</v>
      </c>
      <c r="AU61" s="140">
        <f t="shared" si="388"/>
        <v>85.866177419354827</v>
      </c>
      <c r="AV61" s="140">
        <f t="shared" si="388"/>
        <v>91.999475806451613</v>
      </c>
      <c r="AW61" s="140">
        <f t="shared" si="388"/>
        <v>101.40386666666667</v>
      </c>
      <c r="AX61" s="140">
        <f t="shared" si="388"/>
        <v>110.39937096774193</v>
      </c>
      <c r="AY61" s="140">
        <f t="shared" si="388"/>
        <v>126.75483333333334</v>
      </c>
      <c r="AZ61" s="140">
        <f t="shared" si="388"/>
        <v>122.66596774193549</v>
      </c>
      <c r="BA61" s="140">
        <f t="shared" si="388"/>
        <v>132.76787096774194</v>
      </c>
      <c r="BB61" s="140">
        <f t="shared" si="388"/>
        <v>146.99299999999999</v>
      </c>
      <c r="BC61" s="140">
        <f t="shared" si="388"/>
        <v>126.12947741935483</v>
      </c>
      <c r="BD61" s="140">
        <f t="shared" si="388"/>
        <v>109.75477333333333</v>
      </c>
      <c r="BE61" s="140">
        <f t="shared" si="388"/>
        <v>99.575903225806456</v>
      </c>
      <c r="BF61" s="140">
        <f t="shared" si="388"/>
        <v>96.035426666666666</v>
      </c>
      <c r="BG61" s="140">
        <f t="shared" si="388"/>
        <v>92.937509677419357</v>
      </c>
      <c r="BH61" s="140">
        <f t="shared" si="388"/>
        <v>99.575903225806456</v>
      </c>
      <c r="BI61" s="140">
        <f t="shared" si="388"/>
        <v>109.75477333333333</v>
      </c>
      <c r="BJ61" s="140">
        <f t="shared" si="388"/>
        <v>119.49108387096776</v>
      </c>
      <c r="BK61" s="140">
        <f t="shared" si="388"/>
        <v>137.19346666666667</v>
      </c>
      <c r="BL61" s="140">
        <f t="shared" si="388"/>
        <v>132.76787096774194</v>
      </c>
      <c r="BM61" s="140">
        <f t="shared" si="388"/>
        <v>132.76787096774194</v>
      </c>
      <c r="BN61" s="140">
        <f t="shared" si="388"/>
        <v>146.99299999999999</v>
      </c>
      <c r="BO61" s="140">
        <f t="shared" si="388"/>
        <v>126.12947741935483</v>
      </c>
      <c r="BP61" s="140">
        <f t="shared" si="388"/>
        <v>109.75477333333333</v>
      </c>
      <c r="BQ61" s="140">
        <f t="shared" si="388"/>
        <v>99.575903225806456</v>
      </c>
      <c r="BR61" s="140">
        <f t="shared" si="388"/>
        <v>96.035426666666666</v>
      </c>
      <c r="BS61" s="140">
        <f t="shared" si="388"/>
        <v>92.937509677419357</v>
      </c>
      <c r="BT61" s="140">
        <f t="shared" si="388"/>
        <v>99.575903225806456</v>
      </c>
      <c r="BU61" s="140">
        <f t="shared" si="388"/>
        <v>109.75477333333333</v>
      </c>
      <c r="BV61" s="140">
        <f t="shared" si="388"/>
        <v>119.49108387096776</v>
      </c>
      <c r="BW61" s="140">
        <f t="shared" ref="BW61:DY61" si="389">BV64</f>
        <v>137.19346666666667</v>
      </c>
      <c r="BX61" s="140">
        <f t="shared" si="389"/>
        <v>132.76787096774194</v>
      </c>
      <c r="BY61" s="140">
        <f t="shared" si="389"/>
        <v>132.76787096774194</v>
      </c>
      <c r="BZ61" s="140">
        <f t="shared" si="389"/>
        <v>141.92427586206898</v>
      </c>
      <c r="CA61" s="140">
        <f t="shared" si="389"/>
        <v>126.12947741935483</v>
      </c>
      <c r="CB61" s="140">
        <f t="shared" si="389"/>
        <v>109.75477333333333</v>
      </c>
      <c r="CC61" s="140">
        <f t="shared" si="389"/>
        <v>99.575903225806456</v>
      </c>
      <c r="CD61" s="140">
        <f t="shared" si="389"/>
        <v>96.035426666666666</v>
      </c>
      <c r="CE61" s="140">
        <f t="shared" si="389"/>
        <v>92.937509677419357</v>
      </c>
      <c r="CF61" s="140">
        <f t="shared" si="389"/>
        <v>99.575903225806456</v>
      </c>
      <c r="CG61" s="140">
        <f t="shared" si="389"/>
        <v>109.75477333333333</v>
      </c>
      <c r="CH61" s="140">
        <f t="shared" si="389"/>
        <v>119.49108387096776</v>
      </c>
      <c r="CI61" s="140">
        <f t="shared" si="389"/>
        <v>137.19346666666667</v>
      </c>
      <c r="CJ61" s="140">
        <f t="shared" si="389"/>
        <v>132.76787096774194</v>
      </c>
      <c r="CK61" s="140">
        <f t="shared" si="389"/>
        <v>0</v>
      </c>
      <c r="CL61" s="140">
        <f t="shared" si="389"/>
        <v>0</v>
      </c>
      <c r="CM61" s="140">
        <f t="shared" si="389"/>
        <v>0</v>
      </c>
      <c r="CN61" s="140">
        <f t="shared" si="389"/>
        <v>0</v>
      </c>
      <c r="CO61" s="140">
        <f t="shared" si="389"/>
        <v>0</v>
      </c>
      <c r="CP61" s="140">
        <f t="shared" si="389"/>
        <v>0</v>
      </c>
      <c r="CQ61" s="140">
        <f t="shared" si="389"/>
        <v>0</v>
      </c>
      <c r="CR61" s="140">
        <f t="shared" si="389"/>
        <v>0</v>
      </c>
      <c r="CS61" s="140">
        <f t="shared" si="389"/>
        <v>0</v>
      </c>
      <c r="CT61" s="140">
        <f t="shared" si="389"/>
        <v>0</v>
      </c>
      <c r="CU61" s="140">
        <f t="shared" si="389"/>
        <v>0</v>
      </c>
      <c r="CV61" s="140">
        <f t="shared" si="389"/>
        <v>0</v>
      </c>
      <c r="CW61" s="140">
        <f t="shared" si="389"/>
        <v>0</v>
      </c>
      <c r="CX61" s="140">
        <f t="shared" si="389"/>
        <v>0</v>
      </c>
      <c r="CY61" s="140">
        <f t="shared" si="389"/>
        <v>0</v>
      </c>
      <c r="CZ61" s="140">
        <f t="shared" si="389"/>
        <v>0</v>
      </c>
      <c r="DA61" s="140">
        <f t="shared" si="389"/>
        <v>0</v>
      </c>
      <c r="DB61" s="140">
        <f t="shared" si="389"/>
        <v>0</v>
      </c>
      <c r="DC61" s="140">
        <f t="shared" si="389"/>
        <v>0</v>
      </c>
      <c r="DD61" s="140">
        <f t="shared" si="389"/>
        <v>0</v>
      </c>
      <c r="DE61" s="140">
        <f t="shared" si="389"/>
        <v>0</v>
      </c>
      <c r="DF61" s="140">
        <f t="shared" si="389"/>
        <v>0</v>
      </c>
      <c r="DG61" s="140">
        <f t="shared" si="389"/>
        <v>0</v>
      </c>
      <c r="DH61" s="140">
        <f t="shared" si="389"/>
        <v>0</v>
      </c>
      <c r="DI61" s="140">
        <f t="shared" si="389"/>
        <v>0</v>
      </c>
      <c r="DJ61" s="140">
        <f t="shared" si="389"/>
        <v>0</v>
      </c>
      <c r="DK61" s="140">
        <f t="shared" si="389"/>
        <v>0</v>
      </c>
      <c r="DL61" s="140">
        <f t="shared" si="389"/>
        <v>0</v>
      </c>
      <c r="DM61" s="140">
        <f t="shared" si="389"/>
        <v>0</v>
      </c>
      <c r="DN61" s="140">
        <f t="shared" si="389"/>
        <v>0</v>
      </c>
      <c r="DO61" s="140">
        <f t="shared" si="389"/>
        <v>0</v>
      </c>
      <c r="DP61" s="140">
        <f t="shared" si="389"/>
        <v>0</v>
      </c>
      <c r="DQ61" s="140">
        <f t="shared" si="389"/>
        <v>0</v>
      </c>
      <c r="DR61" s="140">
        <f t="shared" si="389"/>
        <v>0</v>
      </c>
      <c r="DS61" s="140">
        <f t="shared" si="389"/>
        <v>0</v>
      </c>
      <c r="DT61" s="140">
        <f t="shared" si="389"/>
        <v>0</v>
      </c>
      <c r="DU61" s="140">
        <f t="shared" si="389"/>
        <v>0</v>
      </c>
      <c r="DV61" s="140">
        <f t="shared" si="389"/>
        <v>0</v>
      </c>
      <c r="DW61" s="140">
        <f t="shared" si="389"/>
        <v>0</v>
      </c>
      <c r="DX61" s="140">
        <f t="shared" si="389"/>
        <v>0</v>
      </c>
      <c r="DY61" s="140">
        <f t="shared" si="389"/>
        <v>0</v>
      </c>
    </row>
    <row r="62" spans="1:129">
      <c r="C62" s="227" t="s">
        <v>317</v>
      </c>
      <c r="D62" s="133" t="s">
        <v>237</v>
      </c>
      <c r="I62" s="164">
        <f t="shared" ref="I62:I63" si="390">SUM(J62:DY62)</f>
        <v>17065.887300000006</v>
      </c>
      <c r="J62" s="140">
        <f>J57</f>
        <v>0</v>
      </c>
      <c r="K62" s="140">
        <f t="shared" ref="K62:BV62" si="391">K57</f>
        <v>0</v>
      </c>
      <c r="L62" s="140">
        <f t="shared" si="391"/>
        <v>0</v>
      </c>
      <c r="M62" s="140">
        <f t="shared" si="391"/>
        <v>0</v>
      </c>
      <c r="N62" s="140">
        <f t="shared" si="391"/>
        <v>0</v>
      </c>
      <c r="O62" s="140">
        <f t="shared" si="391"/>
        <v>0</v>
      </c>
      <c r="P62" s="140">
        <f t="shared" si="391"/>
        <v>239.66249999999999</v>
      </c>
      <c r="Q62" s="140">
        <f t="shared" si="391"/>
        <v>239.66249999999999</v>
      </c>
      <c r="R62" s="140">
        <f t="shared" si="391"/>
        <v>227.67937499999999</v>
      </c>
      <c r="S62" s="140">
        <f t="shared" si="391"/>
        <v>191.73</v>
      </c>
      <c r="T62" s="140">
        <f t="shared" si="391"/>
        <v>179.74687499999999</v>
      </c>
      <c r="U62" s="140">
        <f t="shared" si="391"/>
        <v>167.76374999999999</v>
      </c>
      <c r="V62" s="140">
        <f t="shared" si="391"/>
        <v>167.76374999999999</v>
      </c>
      <c r="W62" s="140">
        <f t="shared" si="391"/>
        <v>179.74687499999999</v>
      </c>
      <c r="X62" s="140">
        <f t="shared" si="391"/>
        <v>191.73</v>
      </c>
      <c r="Y62" s="140">
        <f t="shared" si="391"/>
        <v>215.69624999999999</v>
      </c>
      <c r="Z62" s="140">
        <f t="shared" si="391"/>
        <v>239.66249999999999</v>
      </c>
      <c r="AA62" s="140">
        <f t="shared" si="391"/>
        <v>239.66249999999999</v>
      </c>
      <c r="AB62" s="140">
        <f t="shared" si="391"/>
        <v>255.64</v>
      </c>
      <c r="AC62" s="140">
        <f t="shared" si="391"/>
        <v>255.64</v>
      </c>
      <c r="AD62" s="140">
        <f t="shared" si="391"/>
        <v>242.858</v>
      </c>
      <c r="AE62" s="140">
        <f t="shared" si="391"/>
        <v>204.512</v>
      </c>
      <c r="AF62" s="140">
        <f t="shared" si="391"/>
        <v>191.73</v>
      </c>
      <c r="AG62" s="140">
        <f t="shared" si="391"/>
        <v>178.94800000000001</v>
      </c>
      <c r="AH62" s="140">
        <f t="shared" si="391"/>
        <v>178.94800000000001</v>
      </c>
      <c r="AI62" s="140">
        <f t="shared" si="391"/>
        <v>191.73</v>
      </c>
      <c r="AJ62" s="140">
        <f t="shared" si="391"/>
        <v>204.512</v>
      </c>
      <c r="AK62" s="140">
        <f t="shared" si="391"/>
        <v>230.07599999999999</v>
      </c>
      <c r="AL62" s="140">
        <f t="shared" si="391"/>
        <v>255.64</v>
      </c>
      <c r="AM62" s="140">
        <f t="shared" si="391"/>
        <v>255.64</v>
      </c>
      <c r="AN62" s="140">
        <f t="shared" si="391"/>
        <v>271.61750000000001</v>
      </c>
      <c r="AO62" s="140">
        <f t="shared" si="391"/>
        <v>271.61750000000001</v>
      </c>
      <c r="AP62" s="140">
        <f t="shared" si="391"/>
        <v>258.03662500000002</v>
      </c>
      <c r="AQ62" s="140">
        <f t="shared" si="391"/>
        <v>217.29400000000001</v>
      </c>
      <c r="AR62" s="140">
        <f t="shared" si="391"/>
        <v>203.71312499999999</v>
      </c>
      <c r="AS62" s="140">
        <f t="shared" si="391"/>
        <v>190.13225</v>
      </c>
      <c r="AT62" s="140">
        <f t="shared" si="391"/>
        <v>190.13225</v>
      </c>
      <c r="AU62" s="140">
        <f t="shared" si="391"/>
        <v>203.71312499999999</v>
      </c>
      <c r="AV62" s="140">
        <f t="shared" si="391"/>
        <v>217.29400000000001</v>
      </c>
      <c r="AW62" s="140">
        <f t="shared" si="391"/>
        <v>244.45574999999999</v>
      </c>
      <c r="AX62" s="140">
        <f t="shared" si="391"/>
        <v>271.61750000000001</v>
      </c>
      <c r="AY62" s="140">
        <f t="shared" si="391"/>
        <v>271.61750000000001</v>
      </c>
      <c r="AZ62" s="140">
        <f t="shared" si="391"/>
        <v>293.98599999999999</v>
      </c>
      <c r="BA62" s="140">
        <f t="shared" si="391"/>
        <v>293.98599999999999</v>
      </c>
      <c r="BB62" s="140">
        <f t="shared" si="391"/>
        <v>279.2867</v>
      </c>
      <c r="BC62" s="140">
        <f t="shared" si="391"/>
        <v>235.18879999999999</v>
      </c>
      <c r="BD62" s="140">
        <f t="shared" si="391"/>
        <v>220.48949999999999</v>
      </c>
      <c r="BE62" s="140">
        <f t="shared" si="391"/>
        <v>205.7902</v>
      </c>
      <c r="BF62" s="140">
        <f t="shared" si="391"/>
        <v>205.7902</v>
      </c>
      <c r="BG62" s="140">
        <f t="shared" si="391"/>
        <v>220.48949999999999</v>
      </c>
      <c r="BH62" s="140">
        <f t="shared" si="391"/>
        <v>235.18879999999999</v>
      </c>
      <c r="BI62" s="140">
        <f t="shared" si="391"/>
        <v>264.5874</v>
      </c>
      <c r="BJ62" s="140">
        <f t="shared" si="391"/>
        <v>293.98599999999999</v>
      </c>
      <c r="BK62" s="140">
        <f t="shared" si="391"/>
        <v>293.98599999999999</v>
      </c>
      <c r="BL62" s="140">
        <f t="shared" si="391"/>
        <v>293.98599999999999</v>
      </c>
      <c r="BM62" s="140">
        <f t="shared" si="391"/>
        <v>293.98599999999999</v>
      </c>
      <c r="BN62" s="140">
        <f t="shared" si="391"/>
        <v>279.2867</v>
      </c>
      <c r="BO62" s="140">
        <f t="shared" si="391"/>
        <v>235.18879999999999</v>
      </c>
      <c r="BP62" s="140">
        <f t="shared" si="391"/>
        <v>220.48949999999999</v>
      </c>
      <c r="BQ62" s="140">
        <f t="shared" si="391"/>
        <v>205.7902</v>
      </c>
      <c r="BR62" s="140">
        <f t="shared" si="391"/>
        <v>205.7902</v>
      </c>
      <c r="BS62" s="140">
        <f t="shared" si="391"/>
        <v>220.48949999999999</v>
      </c>
      <c r="BT62" s="140">
        <f t="shared" si="391"/>
        <v>235.18879999999999</v>
      </c>
      <c r="BU62" s="140">
        <f t="shared" si="391"/>
        <v>264.5874</v>
      </c>
      <c r="BV62" s="140">
        <f t="shared" si="391"/>
        <v>293.98599999999999</v>
      </c>
      <c r="BW62" s="140">
        <f t="shared" ref="BW62:DY62" si="392">BW57</f>
        <v>293.98599999999999</v>
      </c>
      <c r="BX62" s="140">
        <f t="shared" si="392"/>
        <v>293.98599999999999</v>
      </c>
      <c r="BY62" s="140">
        <f t="shared" si="392"/>
        <v>293.98599999999999</v>
      </c>
      <c r="BZ62" s="140">
        <f t="shared" si="392"/>
        <v>279.2867</v>
      </c>
      <c r="CA62" s="140">
        <f t="shared" si="392"/>
        <v>235.18879999999999</v>
      </c>
      <c r="CB62" s="140">
        <f t="shared" si="392"/>
        <v>220.48949999999999</v>
      </c>
      <c r="CC62" s="140">
        <f t="shared" si="392"/>
        <v>205.7902</v>
      </c>
      <c r="CD62" s="140">
        <f t="shared" si="392"/>
        <v>205.7902</v>
      </c>
      <c r="CE62" s="140">
        <f t="shared" si="392"/>
        <v>220.48949999999999</v>
      </c>
      <c r="CF62" s="140">
        <f t="shared" si="392"/>
        <v>235.18879999999999</v>
      </c>
      <c r="CG62" s="140">
        <f t="shared" si="392"/>
        <v>264.5874</v>
      </c>
      <c r="CH62" s="140">
        <f t="shared" si="392"/>
        <v>293.98599999999999</v>
      </c>
      <c r="CI62" s="140">
        <f t="shared" si="392"/>
        <v>293.98599999999999</v>
      </c>
      <c r="CJ62" s="140">
        <f t="shared" si="392"/>
        <v>0</v>
      </c>
      <c r="CK62" s="140">
        <f t="shared" si="392"/>
        <v>0</v>
      </c>
      <c r="CL62" s="140">
        <f t="shared" si="392"/>
        <v>0</v>
      </c>
      <c r="CM62" s="140">
        <f t="shared" si="392"/>
        <v>0</v>
      </c>
      <c r="CN62" s="140">
        <f t="shared" si="392"/>
        <v>0</v>
      </c>
      <c r="CO62" s="140">
        <f t="shared" si="392"/>
        <v>0</v>
      </c>
      <c r="CP62" s="140">
        <f t="shared" si="392"/>
        <v>0</v>
      </c>
      <c r="CQ62" s="140">
        <f t="shared" si="392"/>
        <v>0</v>
      </c>
      <c r="CR62" s="140">
        <f t="shared" si="392"/>
        <v>0</v>
      </c>
      <c r="CS62" s="140">
        <f t="shared" si="392"/>
        <v>0</v>
      </c>
      <c r="CT62" s="140">
        <f t="shared" si="392"/>
        <v>0</v>
      </c>
      <c r="CU62" s="140">
        <f t="shared" si="392"/>
        <v>0</v>
      </c>
      <c r="CV62" s="140">
        <f t="shared" si="392"/>
        <v>0</v>
      </c>
      <c r="CW62" s="140">
        <f t="shared" si="392"/>
        <v>0</v>
      </c>
      <c r="CX62" s="140">
        <f t="shared" si="392"/>
        <v>0</v>
      </c>
      <c r="CY62" s="140">
        <f t="shared" si="392"/>
        <v>0</v>
      </c>
      <c r="CZ62" s="140">
        <f t="shared" si="392"/>
        <v>0</v>
      </c>
      <c r="DA62" s="140">
        <f t="shared" si="392"/>
        <v>0</v>
      </c>
      <c r="DB62" s="140">
        <f t="shared" si="392"/>
        <v>0</v>
      </c>
      <c r="DC62" s="140">
        <f t="shared" si="392"/>
        <v>0</v>
      </c>
      <c r="DD62" s="140">
        <f t="shared" si="392"/>
        <v>0</v>
      </c>
      <c r="DE62" s="140">
        <f t="shared" si="392"/>
        <v>0</v>
      </c>
      <c r="DF62" s="140">
        <f t="shared" si="392"/>
        <v>0</v>
      </c>
      <c r="DG62" s="140">
        <f t="shared" si="392"/>
        <v>0</v>
      </c>
      <c r="DH62" s="140">
        <f t="shared" si="392"/>
        <v>0</v>
      </c>
      <c r="DI62" s="140">
        <f t="shared" si="392"/>
        <v>0</v>
      </c>
      <c r="DJ62" s="140">
        <f t="shared" si="392"/>
        <v>0</v>
      </c>
      <c r="DK62" s="140">
        <f t="shared" si="392"/>
        <v>0</v>
      </c>
      <c r="DL62" s="140">
        <f t="shared" si="392"/>
        <v>0</v>
      </c>
      <c r="DM62" s="140">
        <f t="shared" si="392"/>
        <v>0</v>
      </c>
      <c r="DN62" s="140">
        <f t="shared" si="392"/>
        <v>0</v>
      </c>
      <c r="DO62" s="140">
        <f t="shared" si="392"/>
        <v>0</v>
      </c>
      <c r="DP62" s="140">
        <f t="shared" si="392"/>
        <v>0</v>
      </c>
      <c r="DQ62" s="140">
        <f t="shared" si="392"/>
        <v>0</v>
      </c>
      <c r="DR62" s="140">
        <f t="shared" si="392"/>
        <v>0</v>
      </c>
      <c r="DS62" s="140">
        <f t="shared" si="392"/>
        <v>0</v>
      </c>
      <c r="DT62" s="140">
        <f t="shared" si="392"/>
        <v>0</v>
      </c>
      <c r="DU62" s="140">
        <f t="shared" si="392"/>
        <v>0</v>
      </c>
      <c r="DV62" s="140">
        <f t="shared" si="392"/>
        <v>0</v>
      </c>
      <c r="DW62" s="140">
        <f t="shared" si="392"/>
        <v>0</v>
      </c>
      <c r="DX62" s="140">
        <f t="shared" si="392"/>
        <v>0</v>
      </c>
      <c r="DY62" s="140">
        <f t="shared" si="392"/>
        <v>0</v>
      </c>
    </row>
    <row r="63" spans="1:129">
      <c r="C63" s="24" t="s">
        <v>382</v>
      </c>
      <c r="D63" s="133" t="s">
        <v>237</v>
      </c>
      <c r="I63" s="164">
        <f t="shared" si="390"/>
        <v>-17065.887300000002</v>
      </c>
      <c r="J63" s="140">
        <f t="shared" ref="J63:O63" si="393">J64-SUM(J61:J62)</f>
        <v>0</v>
      </c>
      <c r="K63" s="140">
        <f t="shared" si="393"/>
        <v>0</v>
      </c>
      <c r="L63" s="140">
        <f t="shared" si="393"/>
        <v>0</v>
      </c>
      <c r="M63" s="140">
        <f t="shared" si="393"/>
        <v>0</v>
      </c>
      <c r="N63" s="140">
        <f t="shared" si="393"/>
        <v>0</v>
      </c>
      <c r="O63" s="140">
        <f t="shared" si="393"/>
        <v>0</v>
      </c>
      <c r="P63" s="140">
        <f t="shared" ref="P63" si="394">P64-SUM(P61:P62)</f>
        <v>-131.42782258064517</v>
      </c>
      <c r="Q63" s="140">
        <f t="shared" ref="Q63" si="395">Q64-SUM(Q61:Q62)</f>
        <v>-228.06592741935481</v>
      </c>
      <c r="R63" s="140">
        <f t="shared" ref="R63" si="396">R64-SUM(R61:R62)</f>
        <v>-244.68768145161289</v>
      </c>
      <c r="S63" s="140">
        <f t="shared" ref="S63" si="397">S64-SUM(S61:S62)</f>
        <v>-205.07894354838709</v>
      </c>
      <c r="T63" s="140">
        <f t="shared" ref="T63" si="398">T64-SUM(T61:T62)</f>
        <v>-188.04486693548387</v>
      </c>
      <c r="U63" s="140">
        <f t="shared" ref="U63" si="399">U64-SUM(U61:U62)</f>
        <v>-170.65000806451616</v>
      </c>
      <c r="V63" s="140">
        <f t="shared" ref="V63" si="400">V64-SUM(V61:V62)</f>
        <v>-170.28922580645161</v>
      </c>
      <c r="W63" s="140">
        <f t="shared" ref="W63" si="401">W64-SUM(W61:W62)</f>
        <v>-174.33514112903225</v>
      </c>
      <c r="X63" s="140">
        <f t="shared" ref="X63" si="402">X64-SUM(X61:X62)</f>
        <v>-183.43200806451614</v>
      </c>
      <c r="Y63" s="140">
        <f t="shared" ref="Y63" si="403">Y64-SUM(Y61:Y62)</f>
        <v>-207.75904032258066</v>
      </c>
      <c r="Z63" s="140">
        <f t="shared" ref="Z63" si="404">Z64-SUM(Z61:Z62)</f>
        <v>-225.23120967741934</v>
      </c>
      <c r="AA63" s="140">
        <f t="shared" ref="AA63" si="405">AA64-SUM(AA61:AA62)</f>
        <v>-243.27032258064514</v>
      </c>
      <c r="AB63" s="140">
        <f t="shared" ref="AB63" si="406">AB64-SUM(AB61:AB62)</f>
        <v>-248.42435483870969</v>
      </c>
      <c r="AC63" s="140">
        <f t="shared" ref="AC63" si="407">AC64-SUM(AC61:AC62)</f>
        <v>-247.6779087875417</v>
      </c>
      <c r="AD63" s="140">
        <f t="shared" ref="AD63" si="408">AD64-SUM(AD61:AD62)</f>
        <v>-256.59260734149052</v>
      </c>
      <c r="AE63" s="140">
        <f t="shared" ref="AE63" si="409">AE64-SUM(AE61:AE62)</f>
        <v>-218.75087311827957</v>
      </c>
      <c r="AF63" s="140">
        <f t="shared" ref="AF63" si="410">AF64-SUM(AF61:AF62)</f>
        <v>-200.58119139784947</v>
      </c>
      <c r="AG63" s="140">
        <f t="shared" ref="AG63" si="411">AG64-SUM(AG61:AG62)</f>
        <v>-182.0266752688172</v>
      </c>
      <c r="AH63" s="140">
        <f t="shared" ref="AH63" si="412">AH64-SUM(AH61:AH62)</f>
        <v>-181.64184086021504</v>
      </c>
      <c r="AI63" s="140">
        <f t="shared" ref="AI63" si="413">AI64-SUM(AI61:AI62)</f>
        <v>-185.95748387096774</v>
      </c>
      <c r="AJ63" s="140">
        <f t="shared" ref="AJ63" si="414">AJ64-SUM(AJ61:AJ62)</f>
        <v>-195.6608086021505</v>
      </c>
      <c r="AK63" s="140">
        <f t="shared" ref="AK63" si="415">AK64-SUM(AK61:AK62)</f>
        <v>-221.60964301075268</v>
      </c>
      <c r="AL63" s="140">
        <f t="shared" ref="AL63" si="416">AL64-SUM(AL61:AL62)</f>
        <v>-240.24662365591396</v>
      </c>
      <c r="AM63" s="140">
        <f t="shared" ref="AM63" si="417">AM64-SUM(AM61:AM62)</f>
        <v>-259.48834408602153</v>
      </c>
      <c r="AN63" s="140">
        <f t="shared" ref="AN63" si="418">AN64-SUM(AN61:AN62)</f>
        <v>-264.40185483870965</v>
      </c>
      <c r="AO63" s="140">
        <f t="shared" ref="AO63" si="419">AO64-SUM(AO61:AO62)</f>
        <v>-258.47471774193548</v>
      </c>
      <c r="AP63" s="140">
        <f t="shared" ref="AP63" si="420">AP64-SUM(AP61:AP62)</f>
        <v>-277.31270564516126</v>
      </c>
      <c r="AQ63" s="140">
        <f t="shared" ref="AQ63" si="421">AQ64-SUM(AQ61:AQ62)</f>
        <v>-232.42280268817206</v>
      </c>
      <c r="AR63" s="140">
        <f t="shared" ref="AR63" si="422">AR64-SUM(AR61:AR62)</f>
        <v>-213.11751586021504</v>
      </c>
      <c r="AS63" s="140">
        <f t="shared" ref="AS63" si="423">AS64-SUM(AS61:AS62)</f>
        <v>-193.4033424731183</v>
      </c>
      <c r="AT63" s="140">
        <f t="shared" ref="AT63" si="424">AT64-SUM(AT61:AT62)</f>
        <v>-192.99445591397853</v>
      </c>
      <c r="AU63" s="140">
        <f t="shared" ref="AU63" si="425">AU64-SUM(AU61:AU62)</f>
        <v>-197.57982661290319</v>
      </c>
      <c r="AV63" s="140">
        <f t="shared" ref="AV63" si="426">AV64-SUM(AV61:AV62)</f>
        <v>-207.88960913978497</v>
      </c>
      <c r="AW63" s="140">
        <f t="shared" ref="AW63" si="427">AW64-SUM(AW61:AW62)</f>
        <v>-235.46024569892475</v>
      </c>
      <c r="AX63" s="140">
        <f t="shared" ref="AX63" si="428">AX64-SUM(AX61:AX62)</f>
        <v>-255.26203763440861</v>
      </c>
      <c r="AY63" s="140">
        <f t="shared" ref="AY63" si="429">AY64-SUM(AY61:AY62)</f>
        <v>-275.70636559139786</v>
      </c>
      <c r="AZ63" s="140">
        <f t="shared" ref="AZ63" si="430">AZ64-SUM(AZ61:AZ62)</f>
        <v>-283.88409677419355</v>
      </c>
      <c r="BA63" s="140">
        <f t="shared" ref="BA63" si="431">BA64-SUM(BA61:BA62)</f>
        <v>-279.76087096774194</v>
      </c>
      <c r="BB63" s="140">
        <f t="shared" ref="BB63" si="432">BB64-SUM(BB61:BB62)</f>
        <v>-300.15022258064516</v>
      </c>
      <c r="BC63" s="140">
        <f t="shared" ref="BC63" si="433">BC64-SUM(BC61:BC62)</f>
        <v>-251.56350408602145</v>
      </c>
      <c r="BD63" s="140">
        <f t="shared" ref="BD63" si="434">BD64-SUM(BD61:BD62)</f>
        <v>-230.6683701075269</v>
      </c>
      <c r="BE63" s="140">
        <f t="shared" ref="BE63" si="435">BE64-SUM(BE61:BE62)</f>
        <v>-209.33067655913979</v>
      </c>
      <c r="BF63" s="140">
        <f t="shared" ref="BF63" si="436">BF64-SUM(BF61:BF62)</f>
        <v>-208.88811698924729</v>
      </c>
      <c r="BG63" s="140">
        <f t="shared" ref="BG63" si="437">BG64-SUM(BG61:BG62)</f>
        <v>-213.85110645161288</v>
      </c>
      <c r="BH63" s="140">
        <f t="shared" ref="BH63" si="438">BH64-SUM(BH61:BH62)</f>
        <v>-225.00992989247311</v>
      </c>
      <c r="BI63" s="140">
        <f t="shared" ref="BI63" si="439">BI64-SUM(BI61:BI62)</f>
        <v>-254.85108946236556</v>
      </c>
      <c r="BJ63" s="140">
        <f t="shared" ref="BJ63" si="440">BJ64-SUM(BJ61:BJ62)</f>
        <v>-276.28361720430109</v>
      </c>
      <c r="BK63" s="140">
        <f t="shared" ref="BK63" si="441">BK64-SUM(BK61:BK62)</f>
        <v>-298.41159569892471</v>
      </c>
      <c r="BL63" s="140">
        <f t="shared" ref="BL63" si="442">BL64-SUM(BL61:BL62)</f>
        <v>-293.98599999999999</v>
      </c>
      <c r="BM63" s="140">
        <f t="shared" ref="BM63" si="443">BM64-SUM(BM61:BM62)</f>
        <v>-279.76087096774194</v>
      </c>
      <c r="BN63" s="140">
        <f t="shared" ref="BN63" si="444">BN64-SUM(BN61:BN62)</f>
        <v>-300.15022258064516</v>
      </c>
      <c r="BO63" s="140">
        <f t="shared" ref="BO63" si="445">BO64-SUM(BO61:BO62)</f>
        <v>-251.56350408602145</v>
      </c>
      <c r="BP63" s="140">
        <f t="shared" ref="BP63" si="446">BP64-SUM(BP61:BP62)</f>
        <v>-230.6683701075269</v>
      </c>
      <c r="BQ63" s="140">
        <f t="shared" ref="BQ63" si="447">BQ64-SUM(BQ61:BQ62)</f>
        <v>-209.33067655913979</v>
      </c>
      <c r="BR63" s="140">
        <f t="shared" ref="BR63" si="448">BR64-SUM(BR61:BR62)</f>
        <v>-208.88811698924729</v>
      </c>
      <c r="BS63" s="140">
        <f t="shared" ref="BS63" si="449">BS64-SUM(BS61:BS62)</f>
        <v>-213.85110645161288</v>
      </c>
      <c r="BT63" s="140">
        <f t="shared" ref="BT63" si="450">BT64-SUM(BT61:BT62)</f>
        <v>-225.00992989247311</v>
      </c>
      <c r="BU63" s="140">
        <f t="shared" ref="BU63" si="451">BU64-SUM(BU61:BU62)</f>
        <v>-254.85108946236556</v>
      </c>
      <c r="BV63" s="140">
        <f t="shared" ref="BV63" si="452">BV64-SUM(BV61:BV62)</f>
        <v>-276.28361720430109</v>
      </c>
      <c r="BW63" s="140">
        <f t="shared" ref="BW63" si="453">BW64-SUM(BW61:BW62)</f>
        <v>-298.41159569892471</v>
      </c>
      <c r="BX63" s="140">
        <f t="shared" ref="BX63" si="454">BX64-SUM(BX61:BX62)</f>
        <v>-293.98599999999999</v>
      </c>
      <c r="BY63" s="140">
        <f t="shared" ref="BY63" si="455">BY64-SUM(BY61:BY62)</f>
        <v>-284.82959510567298</v>
      </c>
      <c r="BZ63" s="140">
        <f t="shared" ref="BZ63" si="456">BZ64-SUM(BZ61:BZ62)</f>
        <v>-295.08149844271412</v>
      </c>
      <c r="CA63" s="140">
        <f t="shared" ref="CA63" si="457">CA64-SUM(CA61:CA62)</f>
        <v>-251.56350408602145</v>
      </c>
      <c r="CB63" s="140">
        <f t="shared" ref="CB63" si="458">CB64-SUM(CB61:CB62)</f>
        <v>-230.6683701075269</v>
      </c>
      <c r="CC63" s="140">
        <f t="shared" ref="CC63" si="459">CC64-SUM(CC61:CC62)</f>
        <v>-209.33067655913979</v>
      </c>
      <c r="CD63" s="140">
        <f t="shared" ref="CD63" si="460">CD64-SUM(CD61:CD62)</f>
        <v>-208.88811698924729</v>
      </c>
      <c r="CE63" s="140">
        <f t="shared" ref="CE63" si="461">CE64-SUM(CE61:CE62)</f>
        <v>-213.85110645161288</v>
      </c>
      <c r="CF63" s="140">
        <f t="shared" ref="CF63" si="462">CF64-SUM(CF61:CF62)</f>
        <v>-225.00992989247311</v>
      </c>
      <c r="CG63" s="140">
        <f t="shared" ref="CG63" si="463">CG64-SUM(CG61:CG62)</f>
        <v>-254.85108946236556</v>
      </c>
      <c r="CH63" s="140">
        <f t="shared" ref="CH63" si="464">CH64-SUM(CH61:CH62)</f>
        <v>-276.28361720430109</v>
      </c>
      <c r="CI63" s="140">
        <f t="shared" ref="CI63" si="465">CI64-SUM(CI61:CI62)</f>
        <v>-298.41159569892471</v>
      </c>
      <c r="CJ63" s="140">
        <f t="shared" ref="CJ63" si="466">CJ64-SUM(CJ61:CJ62)</f>
        <v>-132.76787096774194</v>
      </c>
      <c r="CK63" s="140">
        <f t="shared" ref="CK63" si="467">CK64-SUM(CK61:CK62)</f>
        <v>0</v>
      </c>
      <c r="CL63" s="140">
        <f t="shared" ref="CL63" si="468">CL64-SUM(CL61:CL62)</f>
        <v>0</v>
      </c>
      <c r="CM63" s="140">
        <f t="shared" ref="CM63" si="469">CM64-SUM(CM61:CM62)</f>
        <v>0</v>
      </c>
      <c r="CN63" s="140">
        <f t="shared" ref="CN63" si="470">CN64-SUM(CN61:CN62)</f>
        <v>0</v>
      </c>
      <c r="CO63" s="140">
        <f t="shared" ref="CO63" si="471">CO64-SUM(CO61:CO62)</f>
        <v>0</v>
      </c>
      <c r="CP63" s="140">
        <f t="shared" ref="CP63" si="472">CP64-SUM(CP61:CP62)</f>
        <v>0</v>
      </c>
      <c r="CQ63" s="140">
        <f t="shared" ref="CQ63" si="473">CQ64-SUM(CQ61:CQ62)</f>
        <v>0</v>
      </c>
      <c r="CR63" s="140">
        <f t="shared" ref="CR63" si="474">CR64-SUM(CR61:CR62)</f>
        <v>0</v>
      </c>
      <c r="CS63" s="140">
        <f t="shared" ref="CS63" si="475">CS64-SUM(CS61:CS62)</f>
        <v>0</v>
      </c>
      <c r="CT63" s="140">
        <f t="shared" ref="CT63" si="476">CT64-SUM(CT61:CT62)</f>
        <v>0</v>
      </c>
      <c r="CU63" s="140">
        <f t="shared" ref="CU63" si="477">CU64-SUM(CU61:CU62)</f>
        <v>0</v>
      </c>
      <c r="CV63" s="140">
        <f t="shared" ref="CV63" si="478">CV64-SUM(CV61:CV62)</f>
        <v>0</v>
      </c>
      <c r="CW63" s="140">
        <f t="shared" ref="CW63" si="479">CW64-SUM(CW61:CW62)</f>
        <v>0</v>
      </c>
      <c r="CX63" s="140">
        <f t="shared" ref="CX63" si="480">CX64-SUM(CX61:CX62)</f>
        <v>0</v>
      </c>
      <c r="CY63" s="140">
        <f t="shared" ref="CY63" si="481">CY64-SUM(CY61:CY62)</f>
        <v>0</v>
      </c>
      <c r="CZ63" s="140">
        <f t="shared" ref="CZ63" si="482">CZ64-SUM(CZ61:CZ62)</f>
        <v>0</v>
      </c>
      <c r="DA63" s="140">
        <f t="shared" ref="DA63" si="483">DA64-SUM(DA61:DA62)</f>
        <v>0</v>
      </c>
      <c r="DB63" s="140">
        <f t="shared" ref="DB63" si="484">DB64-SUM(DB61:DB62)</f>
        <v>0</v>
      </c>
      <c r="DC63" s="140">
        <f t="shared" ref="DC63" si="485">DC64-SUM(DC61:DC62)</f>
        <v>0</v>
      </c>
      <c r="DD63" s="140">
        <f t="shared" ref="DD63" si="486">DD64-SUM(DD61:DD62)</f>
        <v>0</v>
      </c>
      <c r="DE63" s="140">
        <f t="shared" ref="DE63" si="487">DE64-SUM(DE61:DE62)</f>
        <v>0</v>
      </c>
      <c r="DF63" s="140">
        <f t="shared" ref="DF63" si="488">DF64-SUM(DF61:DF62)</f>
        <v>0</v>
      </c>
      <c r="DG63" s="140">
        <f t="shared" ref="DG63" si="489">DG64-SUM(DG61:DG62)</f>
        <v>0</v>
      </c>
      <c r="DH63" s="140">
        <f t="shared" ref="DH63" si="490">DH64-SUM(DH61:DH62)</f>
        <v>0</v>
      </c>
      <c r="DI63" s="140">
        <f t="shared" ref="DI63" si="491">DI64-SUM(DI61:DI62)</f>
        <v>0</v>
      </c>
      <c r="DJ63" s="140">
        <f t="shared" ref="DJ63" si="492">DJ64-SUM(DJ61:DJ62)</f>
        <v>0</v>
      </c>
      <c r="DK63" s="140">
        <f t="shared" ref="DK63" si="493">DK64-SUM(DK61:DK62)</f>
        <v>0</v>
      </c>
      <c r="DL63" s="140">
        <f t="shared" ref="DL63" si="494">DL64-SUM(DL61:DL62)</f>
        <v>0</v>
      </c>
      <c r="DM63" s="140">
        <f t="shared" ref="DM63" si="495">DM64-SUM(DM61:DM62)</f>
        <v>0</v>
      </c>
      <c r="DN63" s="140">
        <f t="shared" ref="DN63" si="496">DN64-SUM(DN61:DN62)</f>
        <v>0</v>
      </c>
      <c r="DO63" s="140">
        <f t="shared" ref="DO63" si="497">DO64-SUM(DO61:DO62)</f>
        <v>0</v>
      </c>
      <c r="DP63" s="140">
        <f t="shared" ref="DP63" si="498">DP64-SUM(DP61:DP62)</f>
        <v>0</v>
      </c>
      <c r="DQ63" s="140">
        <f t="shared" ref="DQ63" si="499">DQ64-SUM(DQ61:DQ62)</f>
        <v>0</v>
      </c>
      <c r="DR63" s="140">
        <f t="shared" ref="DR63" si="500">DR64-SUM(DR61:DR62)</f>
        <v>0</v>
      </c>
      <c r="DS63" s="140">
        <f t="shared" ref="DS63" si="501">DS64-SUM(DS61:DS62)</f>
        <v>0</v>
      </c>
      <c r="DT63" s="140">
        <f t="shared" ref="DT63" si="502">DT64-SUM(DT61:DT62)</f>
        <v>0</v>
      </c>
      <c r="DU63" s="140">
        <f t="shared" ref="DU63" si="503">DU64-SUM(DU61:DU62)</f>
        <v>0</v>
      </c>
      <c r="DV63" s="140">
        <f t="shared" ref="DV63" si="504">DV64-SUM(DV61:DV62)</f>
        <v>0</v>
      </c>
      <c r="DW63" s="140">
        <f t="shared" ref="DW63" si="505">DW64-SUM(DW61:DW62)</f>
        <v>0</v>
      </c>
      <c r="DX63" s="140">
        <f t="shared" ref="DX63" si="506">DX64-SUM(DX61:DX62)</f>
        <v>0</v>
      </c>
      <c r="DY63" s="140">
        <f t="shared" ref="DY63" si="507">DY64-SUM(DY61:DY62)</f>
        <v>0</v>
      </c>
    </row>
    <row r="64" spans="1:129" ht="13.5" thickBot="1">
      <c r="C64" s="24" t="s">
        <v>263</v>
      </c>
      <c r="D64" s="133" t="s">
        <v>237</v>
      </c>
      <c r="E64" s="138">
        <f>Inputs!F122</f>
        <v>14</v>
      </c>
      <c r="F64" s="146" t="s">
        <v>157</v>
      </c>
      <c r="I64" s="21"/>
      <c r="J64" s="177">
        <f t="shared" ref="J64:O64" si="508">J62*$E64/J$10</f>
        <v>0</v>
      </c>
      <c r="K64" s="177">
        <f t="shared" si="508"/>
        <v>0</v>
      </c>
      <c r="L64" s="177">
        <f t="shared" si="508"/>
        <v>0</v>
      </c>
      <c r="M64" s="177">
        <f t="shared" si="508"/>
        <v>0</v>
      </c>
      <c r="N64" s="177">
        <f t="shared" si="508"/>
        <v>0</v>
      </c>
      <c r="O64" s="177">
        <f t="shared" si="508"/>
        <v>0</v>
      </c>
      <c r="P64" s="177">
        <f>P62*$E64/P$10</f>
        <v>108.23467741935484</v>
      </c>
      <c r="Q64" s="177">
        <f t="shared" ref="Q64:CB64" si="509">Q62*$E64/Q$10</f>
        <v>119.83125</v>
      </c>
      <c r="R64" s="177">
        <f t="shared" si="509"/>
        <v>102.8229435483871</v>
      </c>
      <c r="S64" s="177">
        <f t="shared" si="509"/>
        <v>89.47399999999999</v>
      </c>
      <c r="T64" s="177">
        <f t="shared" si="509"/>
        <v>81.176008064516125</v>
      </c>
      <c r="U64" s="177">
        <f t="shared" si="509"/>
        <v>78.289749999999984</v>
      </c>
      <c r="V64" s="177">
        <f t="shared" si="509"/>
        <v>75.764274193548374</v>
      </c>
      <c r="W64" s="177">
        <f t="shared" si="509"/>
        <v>81.176008064516125</v>
      </c>
      <c r="X64" s="177">
        <f t="shared" si="509"/>
        <v>89.47399999999999</v>
      </c>
      <c r="Y64" s="177">
        <f t="shared" si="509"/>
        <v>97.41120967741935</v>
      </c>
      <c r="Z64" s="177">
        <f t="shared" si="509"/>
        <v>111.8425</v>
      </c>
      <c r="AA64" s="177">
        <f t="shared" si="509"/>
        <v>108.23467741935484</v>
      </c>
      <c r="AB64" s="177">
        <f t="shared" si="509"/>
        <v>115.45032258064516</v>
      </c>
      <c r="AC64" s="177">
        <f t="shared" si="509"/>
        <v>123.41241379310345</v>
      </c>
      <c r="AD64" s="177">
        <f t="shared" si="509"/>
        <v>109.67780645161291</v>
      </c>
      <c r="AE64" s="177">
        <f t="shared" si="509"/>
        <v>95.438933333333338</v>
      </c>
      <c r="AF64" s="177">
        <f t="shared" si="509"/>
        <v>86.587741935483862</v>
      </c>
      <c r="AG64" s="177">
        <f t="shared" si="509"/>
        <v>83.509066666666669</v>
      </c>
      <c r="AH64" s="177">
        <f t="shared" si="509"/>
        <v>80.815225806451608</v>
      </c>
      <c r="AI64" s="177">
        <f t="shared" si="509"/>
        <v>86.587741935483862</v>
      </c>
      <c r="AJ64" s="177">
        <f t="shared" si="509"/>
        <v>95.438933333333338</v>
      </c>
      <c r="AK64" s="177">
        <f t="shared" si="509"/>
        <v>103.90529032258064</v>
      </c>
      <c r="AL64" s="177">
        <f t="shared" si="509"/>
        <v>119.29866666666666</v>
      </c>
      <c r="AM64" s="177">
        <f t="shared" si="509"/>
        <v>115.45032258064516</v>
      </c>
      <c r="AN64" s="177">
        <f t="shared" si="509"/>
        <v>122.66596774193549</v>
      </c>
      <c r="AO64" s="177">
        <f t="shared" si="509"/>
        <v>135.80875</v>
      </c>
      <c r="AP64" s="177">
        <f t="shared" si="509"/>
        <v>116.53266935483872</v>
      </c>
      <c r="AQ64" s="177">
        <f t="shared" si="509"/>
        <v>101.40386666666667</v>
      </c>
      <c r="AR64" s="177">
        <f t="shared" si="509"/>
        <v>91.999475806451613</v>
      </c>
      <c r="AS64" s="177">
        <f t="shared" si="509"/>
        <v>88.728383333333326</v>
      </c>
      <c r="AT64" s="177">
        <f t="shared" si="509"/>
        <v>85.866177419354827</v>
      </c>
      <c r="AU64" s="177">
        <f t="shared" si="509"/>
        <v>91.999475806451613</v>
      </c>
      <c r="AV64" s="177">
        <f t="shared" si="509"/>
        <v>101.40386666666667</v>
      </c>
      <c r="AW64" s="177">
        <f t="shared" si="509"/>
        <v>110.39937096774193</v>
      </c>
      <c r="AX64" s="177">
        <f t="shared" si="509"/>
        <v>126.75483333333334</v>
      </c>
      <c r="AY64" s="177">
        <f t="shared" si="509"/>
        <v>122.66596774193549</v>
      </c>
      <c r="AZ64" s="177">
        <f t="shared" si="509"/>
        <v>132.76787096774194</v>
      </c>
      <c r="BA64" s="177">
        <f t="shared" si="509"/>
        <v>146.99299999999999</v>
      </c>
      <c r="BB64" s="177">
        <f t="shared" si="509"/>
        <v>126.12947741935483</v>
      </c>
      <c r="BC64" s="177">
        <f t="shared" si="509"/>
        <v>109.75477333333333</v>
      </c>
      <c r="BD64" s="177">
        <f t="shared" si="509"/>
        <v>99.575903225806456</v>
      </c>
      <c r="BE64" s="177">
        <f t="shared" si="509"/>
        <v>96.035426666666666</v>
      </c>
      <c r="BF64" s="177">
        <f t="shared" si="509"/>
        <v>92.937509677419357</v>
      </c>
      <c r="BG64" s="177">
        <f t="shared" si="509"/>
        <v>99.575903225806456</v>
      </c>
      <c r="BH64" s="177">
        <f t="shared" si="509"/>
        <v>109.75477333333333</v>
      </c>
      <c r="BI64" s="177">
        <f t="shared" si="509"/>
        <v>119.49108387096776</v>
      </c>
      <c r="BJ64" s="177">
        <f t="shared" si="509"/>
        <v>137.19346666666667</v>
      </c>
      <c r="BK64" s="177">
        <f t="shared" si="509"/>
        <v>132.76787096774194</v>
      </c>
      <c r="BL64" s="177">
        <f t="shared" si="509"/>
        <v>132.76787096774194</v>
      </c>
      <c r="BM64" s="177">
        <f t="shared" si="509"/>
        <v>146.99299999999999</v>
      </c>
      <c r="BN64" s="177">
        <f t="shared" si="509"/>
        <v>126.12947741935483</v>
      </c>
      <c r="BO64" s="177">
        <f t="shared" si="509"/>
        <v>109.75477333333333</v>
      </c>
      <c r="BP64" s="177">
        <f t="shared" si="509"/>
        <v>99.575903225806456</v>
      </c>
      <c r="BQ64" s="177">
        <f t="shared" si="509"/>
        <v>96.035426666666666</v>
      </c>
      <c r="BR64" s="177">
        <f t="shared" si="509"/>
        <v>92.937509677419357</v>
      </c>
      <c r="BS64" s="177">
        <f t="shared" si="509"/>
        <v>99.575903225806456</v>
      </c>
      <c r="BT64" s="177">
        <f t="shared" si="509"/>
        <v>109.75477333333333</v>
      </c>
      <c r="BU64" s="177">
        <f t="shared" si="509"/>
        <v>119.49108387096776</v>
      </c>
      <c r="BV64" s="177">
        <f t="shared" si="509"/>
        <v>137.19346666666667</v>
      </c>
      <c r="BW64" s="177">
        <f t="shared" si="509"/>
        <v>132.76787096774194</v>
      </c>
      <c r="BX64" s="177">
        <f t="shared" si="509"/>
        <v>132.76787096774194</v>
      </c>
      <c r="BY64" s="177">
        <f t="shared" si="509"/>
        <v>141.92427586206898</v>
      </c>
      <c r="BZ64" s="177">
        <f t="shared" si="509"/>
        <v>126.12947741935483</v>
      </c>
      <c r="CA64" s="177">
        <f t="shared" si="509"/>
        <v>109.75477333333333</v>
      </c>
      <c r="CB64" s="177">
        <f t="shared" si="509"/>
        <v>99.575903225806456</v>
      </c>
      <c r="CC64" s="177">
        <f t="shared" ref="CC64:DY64" si="510">CC62*$E64/CC$10</f>
        <v>96.035426666666666</v>
      </c>
      <c r="CD64" s="177">
        <f t="shared" si="510"/>
        <v>92.937509677419357</v>
      </c>
      <c r="CE64" s="177">
        <f t="shared" si="510"/>
        <v>99.575903225806456</v>
      </c>
      <c r="CF64" s="177">
        <f t="shared" si="510"/>
        <v>109.75477333333333</v>
      </c>
      <c r="CG64" s="177">
        <f t="shared" si="510"/>
        <v>119.49108387096776</v>
      </c>
      <c r="CH64" s="177">
        <f t="shared" si="510"/>
        <v>137.19346666666667</v>
      </c>
      <c r="CI64" s="177">
        <f t="shared" si="510"/>
        <v>132.76787096774194</v>
      </c>
      <c r="CJ64" s="177">
        <f t="shared" si="510"/>
        <v>0</v>
      </c>
      <c r="CK64" s="177">
        <f t="shared" si="510"/>
        <v>0</v>
      </c>
      <c r="CL64" s="177">
        <f t="shared" si="510"/>
        <v>0</v>
      </c>
      <c r="CM64" s="177">
        <f t="shared" si="510"/>
        <v>0</v>
      </c>
      <c r="CN64" s="177">
        <f t="shared" si="510"/>
        <v>0</v>
      </c>
      <c r="CO64" s="177">
        <f t="shared" si="510"/>
        <v>0</v>
      </c>
      <c r="CP64" s="177">
        <f t="shared" si="510"/>
        <v>0</v>
      </c>
      <c r="CQ64" s="177">
        <f t="shared" si="510"/>
        <v>0</v>
      </c>
      <c r="CR64" s="177">
        <f t="shared" si="510"/>
        <v>0</v>
      </c>
      <c r="CS64" s="177">
        <f t="shared" si="510"/>
        <v>0</v>
      </c>
      <c r="CT64" s="177">
        <f t="shared" si="510"/>
        <v>0</v>
      </c>
      <c r="CU64" s="177">
        <f t="shared" si="510"/>
        <v>0</v>
      </c>
      <c r="CV64" s="177">
        <f t="shared" si="510"/>
        <v>0</v>
      </c>
      <c r="CW64" s="177">
        <f t="shared" si="510"/>
        <v>0</v>
      </c>
      <c r="CX64" s="177">
        <f t="shared" si="510"/>
        <v>0</v>
      </c>
      <c r="CY64" s="177">
        <f t="shared" si="510"/>
        <v>0</v>
      </c>
      <c r="CZ64" s="177">
        <f t="shared" si="510"/>
        <v>0</v>
      </c>
      <c r="DA64" s="177">
        <f t="shared" si="510"/>
        <v>0</v>
      </c>
      <c r="DB64" s="177">
        <f t="shared" si="510"/>
        <v>0</v>
      </c>
      <c r="DC64" s="177">
        <f t="shared" si="510"/>
        <v>0</v>
      </c>
      <c r="DD64" s="177">
        <f t="shared" si="510"/>
        <v>0</v>
      </c>
      <c r="DE64" s="177">
        <f t="shared" si="510"/>
        <v>0</v>
      </c>
      <c r="DF64" s="177">
        <f t="shared" si="510"/>
        <v>0</v>
      </c>
      <c r="DG64" s="177">
        <f t="shared" si="510"/>
        <v>0</v>
      </c>
      <c r="DH64" s="177">
        <f t="shared" si="510"/>
        <v>0</v>
      </c>
      <c r="DI64" s="177">
        <f t="shared" si="510"/>
        <v>0</v>
      </c>
      <c r="DJ64" s="177">
        <f t="shared" si="510"/>
        <v>0</v>
      </c>
      <c r="DK64" s="177">
        <f t="shared" si="510"/>
        <v>0</v>
      </c>
      <c r="DL64" s="177">
        <f t="shared" si="510"/>
        <v>0</v>
      </c>
      <c r="DM64" s="177">
        <f t="shared" si="510"/>
        <v>0</v>
      </c>
      <c r="DN64" s="177">
        <f t="shared" si="510"/>
        <v>0</v>
      </c>
      <c r="DO64" s="177">
        <f t="shared" si="510"/>
        <v>0</v>
      </c>
      <c r="DP64" s="177">
        <f t="shared" si="510"/>
        <v>0</v>
      </c>
      <c r="DQ64" s="177">
        <f t="shared" si="510"/>
        <v>0</v>
      </c>
      <c r="DR64" s="177">
        <f t="shared" si="510"/>
        <v>0</v>
      </c>
      <c r="DS64" s="177">
        <f t="shared" si="510"/>
        <v>0</v>
      </c>
      <c r="DT64" s="177">
        <f t="shared" si="510"/>
        <v>0</v>
      </c>
      <c r="DU64" s="177">
        <f t="shared" si="510"/>
        <v>0</v>
      </c>
      <c r="DV64" s="177">
        <f t="shared" si="510"/>
        <v>0</v>
      </c>
      <c r="DW64" s="177">
        <f t="shared" si="510"/>
        <v>0</v>
      </c>
      <c r="DX64" s="177">
        <f t="shared" si="510"/>
        <v>0</v>
      </c>
      <c r="DY64" s="177">
        <f t="shared" si="510"/>
        <v>0</v>
      </c>
    </row>
    <row r="65" spans="3:129" ht="13.5" thickTop="1">
      <c r="J65" s="140"/>
      <c r="P65" s="140"/>
    </row>
    <row r="66" spans="3:129" ht="20.25">
      <c r="C66" s="2" t="s">
        <v>383</v>
      </c>
    </row>
    <row r="67" spans="3:129">
      <c r="C67" s="24" t="s">
        <v>261</v>
      </c>
      <c r="D67" s="133" t="s">
        <v>237</v>
      </c>
      <c r="J67" s="140">
        <f>I70</f>
        <v>0</v>
      </c>
      <c r="K67" s="140">
        <f t="shared" ref="K67:BV67" si="511">J70</f>
        <v>0</v>
      </c>
      <c r="L67" s="140">
        <f t="shared" si="511"/>
        <v>0</v>
      </c>
      <c r="M67" s="140">
        <f t="shared" si="511"/>
        <v>0</v>
      </c>
      <c r="N67" s="140">
        <f t="shared" si="511"/>
        <v>0</v>
      </c>
      <c r="O67" s="140">
        <f t="shared" si="511"/>
        <v>0</v>
      </c>
      <c r="P67" s="140">
        <f t="shared" si="511"/>
        <v>0</v>
      </c>
      <c r="Q67" s="140">
        <f t="shared" si="511"/>
        <v>28.001797529670124</v>
      </c>
      <c r="R67" s="140">
        <f t="shared" si="511"/>
        <v>31.037418967866842</v>
      </c>
      <c r="S67" s="140">
        <f t="shared" si="511"/>
        <v>26.920772383908769</v>
      </c>
      <c r="T67" s="140">
        <f t="shared" si="511"/>
        <v>24.287494032840993</v>
      </c>
      <c r="U67" s="140">
        <f t="shared" si="511"/>
        <v>22.382408228146456</v>
      </c>
      <c r="V67" s="140">
        <f t="shared" si="511"/>
        <v>21.965615068343087</v>
      </c>
      <c r="W67" s="140">
        <f t="shared" si="511"/>
        <v>21.283943639478156</v>
      </c>
      <c r="X67" s="140">
        <f t="shared" si="511"/>
        <v>22.466561528965794</v>
      </c>
      <c r="Y67" s="140">
        <f t="shared" si="511"/>
        <v>24.439545780546631</v>
      </c>
      <c r="Z67" s="140">
        <f t="shared" si="511"/>
        <v>25.998231967946747</v>
      </c>
      <c r="AA67" s="140">
        <f t="shared" si="511"/>
        <v>29.295037009418142</v>
      </c>
      <c r="AB67" s="140">
        <f t="shared" si="511"/>
        <v>28.385907459677394</v>
      </c>
      <c r="AC67" s="140">
        <f t="shared" si="511"/>
        <v>29.978650363578165</v>
      </c>
      <c r="AD67" s="140">
        <f t="shared" si="511"/>
        <v>32.090345871379739</v>
      </c>
      <c r="AE67" s="140">
        <f t="shared" si="511"/>
        <v>28.82001350709368</v>
      </c>
      <c r="AF67" s="140">
        <f t="shared" si="511"/>
        <v>25.960487644687952</v>
      </c>
      <c r="AG67" s="140">
        <f t="shared" si="511"/>
        <v>23.912231608798876</v>
      </c>
      <c r="AH67" s="140">
        <f t="shared" si="511"/>
        <v>23.453263315291188</v>
      </c>
      <c r="AI67" s="140">
        <f t="shared" si="511"/>
        <v>22.730173455229405</v>
      </c>
      <c r="AJ67" s="140">
        <f t="shared" si="511"/>
        <v>24.017024145629513</v>
      </c>
      <c r="AK67" s="140">
        <f t="shared" si="511"/>
        <v>26.149964816725049</v>
      </c>
      <c r="AL67" s="140">
        <f t="shared" si="511"/>
        <v>27.85767961519252</v>
      </c>
      <c r="AM67" s="140">
        <f t="shared" si="511"/>
        <v>31.428796965646612</v>
      </c>
      <c r="AN67" s="140">
        <f t="shared" si="511"/>
        <v>30.459812645883193</v>
      </c>
      <c r="AO67" s="140">
        <f t="shared" si="511"/>
        <v>32.08282911773172</v>
      </c>
      <c r="AP67" s="140">
        <f t="shared" si="511"/>
        <v>35.567578880966025</v>
      </c>
      <c r="AQ67" s="140">
        <f t="shared" si="511"/>
        <v>30.827771220528959</v>
      </c>
      <c r="AR67" s="140">
        <f t="shared" si="511"/>
        <v>27.724891192738777</v>
      </c>
      <c r="AS67" s="140">
        <f t="shared" si="511"/>
        <v>25.521042549272213</v>
      </c>
      <c r="AT67" s="140">
        <f t="shared" si="511"/>
        <v>25.013357017798779</v>
      </c>
      <c r="AU67" s="140">
        <f t="shared" si="511"/>
        <v>24.242167755881297</v>
      </c>
      <c r="AV67" s="140">
        <f t="shared" si="511"/>
        <v>25.632885510441795</v>
      </c>
      <c r="AW67" s="140">
        <f t="shared" si="511"/>
        <v>27.92724617351324</v>
      </c>
      <c r="AX67" s="140">
        <f t="shared" si="511"/>
        <v>29.784030819866455</v>
      </c>
      <c r="AY67" s="140">
        <f t="shared" si="511"/>
        <v>33.633161771496212</v>
      </c>
      <c r="AZ67" s="140">
        <f t="shared" si="511"/>
        <v>32.59621446434128</v>
      </c>
      <c r="BA67" s="140">
        <f t="shared" si="511"/>
        <v>34.892285641179797</v>
      </c>
      <c r="BB67" s="140">
        <f t="shared" si="511"/>
        <v>38.682190941632356</v>
      </c>
      <c r="BC67" s="140">
        <f t="shared" si="511"/>
        <v>33.508861167961811</v>
      </c>
      <c r="BD67" s="140">
        <f t="shared" si="511"/>
        <v>30.076307136437588</v>
      </c>
      <c r="BE67" s="140">
        <f t="shared" si="511"/>
        <v>27.663309934870906</v>
      </c>
      <c r="BF67" s="140">
        <f t="shared" si="511"/>
        <v>27.08878370696123</v>
      </c>
      <c r="BG67" s="140">
        <f t="shared" si="511"/>
        <v>26.253606761365784</v>
      </c>
      <c r="BH67" s="140">
        <f t="shared" si="511"/>
        <v>27.784541130379257</v>
      </c>
      <c r="BI67" s="140">
        <f t="shared" si="511"/>
        <v>30.295824338869558</v>
      </c>
      <c r="BJ67" s="140">
        <f t="shared" si="511"/>
        <v>32.354881519564906</v>
      </c>
      <c r="BK67" s="140">
        <f t="shared" si="511"/>
        <v>36.578379146072798</v>
      </c>
      <c r="BL67" s="140">
        <f t="shared" si="511"/>
        <v>35.450627553364754</v>
      </c>
      <c r="BM67" s="140">
        <f t="shared" si="511"/>
        <v>35.502900639900481</v>
      </c>
      <c r="BN67" s="140">
        <f t="shared" si="511"/>
        <v>39.35912928311096</v>
      </c>
      <c r="BO67" s="140">
        <f t="shared" si="511"/>
        <v>34.095266238401166</v>
      </c>
      <c r="BP67" s="140">
        <f t="shared" si="511"/>
        <v>30.602642511325264</v>
      </c>
      <c r="BQ67" s="140">
        <f t="shared" si="511"/>
        <v>28.147417858731167</v>
      </c>
      <c r="BR67" s="140">
        <f t="shared" si="511"/>
        <v>27.562837421833073</v>
      </c>
      <c r="BS67" s="140">
        <f t="shared" si="511"/>
        <v>26.713044879689704</v>
      </c>
      <c r="BT67" s="140">
        <f t="shared" si="511"/>
        <v>28.270770600160919</v>
      </c>
      <c r="BU67" s="140">
        <f t="shared" si="511"/>
        <v>30.826001264799807</v>
      </c>
      <c r="BV67" s="140">
        <f t="shared" si="511"/>
        <v>32.921091946157318</v>
      </c>
      <c r="BW67" s="140">
        <f t="shared" ref="BW67:DY67" si="512">BV70</f>
        <v>37.218500781129109</v>
      </c>
      <c r="BX67" s="140">
        <f t="shared" si="512"/>
        <v>36.071013535548673</v>
      </c>
      <c r="BY67" s="140">
        <f t="shared" si="512"/>
        <v>36.12420140109878</v>
      </c>
      <c r="BZ67" s="140">
        <f t="shared" si="512"/>
        <v>38.668789396103996</v>
      </c>
      <c r="CA67" s="140">
        <f t="shared" si="512"/>
        <v>34.693582362255889</v>
      </c>
      <c r="CB67" s="140">
        <f t="shared" si="512"/>
        <v>31.139668804625362</v>
      </c>
      <c r="CC67" s="140">
        <f t="shared" si="512"/>
        <v>28.641358977477662</v>
      </c>
      <c r="CD67" s="140">
        <f t="shared" si="512"/>
        <v>28.046520110607478</v>
      </c>
      <c r="CE67" s="140">
        <f t="shared" si="512"/>
        <v>27.181815100078012</v>
      </c>
      <c r="CF67" s="140">
        <f t="shared" si="512"/>
        <v>28.766876357646499</v>
      </c>
      <c r="CG67" s="140">
        <f t="shared" si="512"/>
        <v>31.366947138685457</v>
      </c>
      <c r="CH67" s="140">
        <f t="shared" si="512"/>
        <v>33.498803232778826</v>
      </c>
      <c r="CI67" s="140">
        <f t="shared" si="512"/>
        <v>37.871624559877276</v>
      </c>
      <c r="CJ67" s="140">
        <f t="shared" si="512"/>
        <v>36.704000791057872</v>
      </c>
      <c r="CK67" s="140">
        <f t="shared" si="512"/>
        <v>0</v>
      </c>
      <c r="CL67" s="140">
        <f t="shared" si="512"/>
        <v>0</v>
      </c>
      <c r="CM67" s="140">
        <f t="shared" si="512"/>
        <v>0</v>
      </c>
      <c r="CN67" s="140">
        <f t="shared" si="512"/>
        <v>0</v>
      </c>
      <c r="CO67" s="140">
        <f t="shared" si="512"/>
        <v>0</v>
      </c>
      <c r="CP67" s="140">
        <f t="shared" si="512"/>
        <v>0</v>
      </c>
      <c r="CQ67" s="140">
        <f t="shared" si="512"/>
        <v>0</v>
      </c>
      <c r="CR67" s="140">
        <f t="shared" si="512"/>
        <v>0</v>
      </c>
      <c r="CS67" s="140">
        <f t="shared" si="512"/>
        <v>0</v>
      </c>
      <c r="CT67" s="140">
        <f t="shared" si="512"/>
        <v>0</v>
      </c>
      <c r="CU67" s="140">
        <f t="shared" si="512"/>
        <v>0</v>
      </c>
      <c r="CV67" s="140">
        <f t="shared" si="512"/>
        <v>0</v>
      </c>
      <c r="CW67" s="140">
        <f t="shared" si="512"/>
        <v>0</v>
      </c>
      <c r="CX67" s="140">
        <f t="shared" si="512"/>
        <v>0</v>
      </c>
      <c r="CY67" s="140">
        <f t="shared" si="512"/>
        <v>0</v>
      </c>
      <c r="CZ67" s="140">
        <f t="shared" si="512"/>
        <v>0</v>
      </c>
      <c r="DA67" s="140">
        <f t="shared" si="512"/>
        <v>0</v>
      </c>
      <c r="DB67" s="140">
        <f t="shared" si="512"/>
        <v>0</v>
      </c>
      <c r="DC67" s="140">
        <f t="shared" si="512"/>
        <v>0</v>
      </c>
      <c r="DD67" s="140">
        <f t="shared" si="512"/>
        <v>0</v>
      </c>
      <c r="DE67" s="140">
        <f t="shared" si="512"/>
        <v>0</v>
      </c>
      <c r="DF67" s="140">
        <f t="shared" si="512"/>
        <v>0</v>
      </c>
      <c r="DG67" s="140">
        <f t="shared" si="512"/>
        <v>0</v>
      </c>
      <c r="DH67" s="140">
        <f t="shared" si="512"/>
        <v>0</v>
      </c>
      <c r="DI67" s="140">
        <f t="shared" si="512"/>
        <v>0</v>
      </c>
      <c r="DJ67" s="140">
        <f t="shared" si="512"/>
        <v>0</v>
      </c>
      <c r="DK67" s="140">
        <f t="shared" si="512"/>
        <v>0</v>
      </c>
      <c r="DL67" s="140">
        <f t="shared" si="512"/>
        <v>0</v>
      </c>
      <c r="DM67" s="140">
        <f t="shared" si="512"/>
        <v>0</v>
      </c>
      <c r="DN67" s="140">
        <f t="shared" si="512"/>
        <v>0</v>
      </c>
      <c r="DO67" s="140">
        <f t="shared" si="512"/>
        <v>0</v>
      </c>
      <c r="DP67" s="140">
        <f t="shared" si="512"/>
        <v>0</v>
      </c>
      <c r="DQ67" s="140">
        <f t="shared" si="512"/>
        <v>0</v>
      </c>
      <c r="DR67" s="140">
        <f t="shared" si="512"/>
        <v>0</v>
      </c>
      <c r="DS67" s="140">
        <f t="shared" si="512"/>
        <v>0</v>
      </c>
      <c r="DT67" s="140">
        <f t="shared" si="512"/>
        <v>0</v>
      </c>
      <c r="DU67" s="140">
        <f t="shared" si="512"/>
        <v>0</v>
      </c>
      <c r="DV67" s="140">
        <f t="shared" si="512"/>
        <v>0</v>
      </c>
      <c r="DW67" s="140">
        <f t="shared" si="512"/>
        <v>0</v>
      </c>
      <c r="DX67" s="140">
        <f t="shared" si="512"/>
        <v>0</v>
      </c>
      <c r="DY67" s="140">
        <f t="shared" si="512"/>
        <v>0</v>
      </c>
    </row>
    <row r="68" spans="3:129">
      <c r="C68" s="227" t="s">
        <v>232</v>
      </c>
      <c r="D68" s="133" t="s">
        <v>237</v>
      </c>
      <c r="I68" s="164">
        <f t="shared" ref="I68:I69" si="513">SUM(J68:DY68)</f>
        <v>9314.8733402400248</v>
      </c>
      <c r="J68" s="140">
        <f>-J58</f>
        <v>0</v>
      </c>
      <c r="K68" s="140">
        <f t="shared" ref="K68:BV68" si="514">-K58</f>
        <v>0</v>
      </c>
      <c r="L68" s="140">
        <f t="shared" si="514"/>
        <v>0</v>
      </c>
      <c r="M68" s="140">
        <f t="shared" si="514"/>
        <v>0</v>
      </c>
      <c r="N68" s="140">
        <f t="shared" si="514"/>
        <v>0</v>
      </c>
      <c r="O68" s="140">
        <f t="shared" si="514"/>
        <v>0</v>
      </c>
      <c r="P68" s="140">
        <f t="shared" si="514"/>
        <v>124.00796048853911</v>
      </c>
      <c r="Q68" s="140">
        <f t="shared" si="514"/>
        <v>124.14967587146737</v>
      </c>
      <c r="R68" s="140">
        <f t="shared" si="514"/>
        <v>119.22056341445311</v>
      </c>
      <c r="S68" s="140">
        <f t="shared" si="514"/>
        <v>104.08926014074711</v>
      </c>
      <c r="T68" s="140">
        <f t="shared" si="514"/>
        <v>99.122093581791447</v>
      </c>
      <c r="U68" s="140">
        <f t="shared" si="514"/>
        <v>94.138350292898949</v>
      </c>
      <c r="V68" s="140">
        <f t="shared" si="514"/>
        <v>94.257464689117555</v>
      </c>
      <c r="W68" s="140">
        <f t="shared" si="514"/>
        <v>99.494772485419944</v>
      </c>
      <c r="X68" s="140">
        <f t="shared" si="514"/>
        <v>104.740910488057</v>
      </c>
      <c r="Y68" s="140">
        <f t="shared" si="514"/>
        <v>115.13502728662132</v>
      </c>
      <c r="Z68" s="140">
        <f t="shared" si="514"/>
        <v>125.55015861179204</v>
      </c>
      <c r="AA68" s="140">
        <f t="shared" si="514"/>
        <v>125.7090187499999</v>
      </c>
      <c r="AB68" s="140">
        <f t="shared" si="514"/>
        <v>132.76259446727474</v>
      </c>
      <c r="AC68" s="140">
        <f t="shared" si="514"/>
        <v>132.94571861000179</v>
      </c>
      <c r="AD68" s="140">
        <f t="shared" si="514"/>
        <v>127.63148838855773</v>
      </c>
      <c r="AE68" s="140">
        <f t="shared" si="514"/>
        <v>111.25923276294837</v>
      </c>
      <c r="AF68" s="140">
        <f t="shared" si="514"/>
        <v>105.89702569610931</v>
      </c>
      <c r="AG68" s="140">
        <f t="shared" si="514"/>
        <v>100.51398563696225</v>
      </c>
      <c r="AH68" s="140">
        <f t="shared" si="514"/>
        <v>100.66219673030164</v>
      </c>
      <c r="AI68" s="140">
        <f t="shared" si="514"/>
        <v>106.36110693064498</v>
      </c>
      <c r="AJ68" s="140">
        <f t="shared" si="514"/>
        <v>112.0712777859645</v>
      </c>
      <c r="AK68" s="140">
        <f t="shared" si="514"/>
        <v>123.3697240101383</v>
      </c>
      <c r="AL68" s="140">
        <f t="shared" si="514"/>
        <v>134.69484413848548</v>
      </c>
      <c r="AM68" s="140">
        <f t="shared" si="514"/>
        <v>134.893456003197</v>
      </c>
      <c r="AN68" s="140">
        <f t="shared" si="514"/>
        <v>142.0811003785262</v>
      </c>
      <c r="AO68" s="140">
        <f t="shared" si="514"/>
        <v>142.2703155238641</v>
      </c>
      <c r="AP68" s="140">
        <f t="shared" si="514"/>
        <v>136.52298683377111</v>
      </c>
      <c r="AQ68" s="140">
        <f t="shared" si="514"/>
        <v>118.82096225459476</v>
      </c>
      <c r="AR68" s="140">
        <f t="shared" si="514"/>
        <v>113.02175986106266</v>
      </c>
      <c r="AS68" s="140">
        <f t="shared" si="514"/>
        <v>107.2001015048519</v>
      </c>
      <c r="AT68" s="140">
        <f t="shared" si="514"/>
        <v>107.35817149033146</v>
      </c>
      <c r="AU68" s="140">
        <f t="shared" si="514"/>
        <v>113.51706440338509</v>
      </c>
      <c r="AV68" s="140">
        <f t="shared" si="514"/>
        <v>119.68819788648531</v>
      </c>
      <c r="AW68" s="140">
        <f t="shared" si="514"/>
        <v>131.90070791655145</v>
      </c>
      <c r="AX68" s="140">
        <f t="shared" si="514"/>
        <v>144.14212187784091</v>
      </c>
      <c r="AY68" s="140">
        <f t="shared" si="514"/>
        <v>144.35466405636853</v>
      </c>
      <c r="AZ68" s="140">
        <f t="shared" si="514"/>
        <v>154.52297926808197</v>
      </c>
      <c r="BA68" s="140">
        <f t="shared" si="514"/>
        <v>154.72876376652943</v>
      </c>
      <c r="BB68" s="140">
        <f t="shared" si="514"/>
        <v>148.39638517240229</v>
      </c>
      <c r="BC68" s="140">
        <f t="shared" si="514"/>
        <v>128.8984591561611</v>
      </c>
      <c r="BD68" s="140">
        <f t="shared" si="514"/>
        <v>122.50894399728544</v>
      </c>
      <c r="BE68" s="140">
        <f t="shared" si="514"/>
        <v>116.09478731554813</v>
      </c>
      <c r="BF68" s="140">
        <f t="shared" si="514"/>
        <v>116.2659728003342</v>
      </c>
      <c r="BG68" s="140">
        <f t="shared" si="514"/>
        <v>123.04582500596528</v>
      </c>
      <c r="BH68" s="140">
        <f t="shared" si="514"/>
        <v>129.83924716658382</v>
      </c>
      <c r="BI68" s="140">
        <f t="shared" si="514"/>
        <v>143.28590387235886</v>
      </c>
      <c r="BJ68" s="140">
        <f t="shared" si="514"/>
        <v>156.76448205459769</v>
      </c>
      <c r="BK68" s="140">
        <f t="shared" si="514"/>
        <v>156.99563630775819</v>
      </c>
      <c r="BL68" s="140">
        <f t="shared" si="514"/>
        <v>157.22713140527358</v>
      </c>
      <c r="BM68" s="140">
        <f t="shared" si="514"/>
        <v>157.43651713244384</v>
      </c>
      <c r="BN68" s="140">
        <f t="shared" si="514"/>
        <v>150.99332191291944</v>
      </c>
      <c r="BO68" s="140">
        <f t="shared" si="514"/>
        <v>131.154182191394</v>
      </c>
      <c r="BP68" s="140">
        <f t="shared" si="514"/>
        <v>124.65285051723802</v>
      </c>
      <c r="BQ68" s="140">
        <f t="shared" si="514"/>
        <v>118.12644609357031</v>
      </c>
      <c r="BR68" s="140">
        <f t="shared" si="514"/>
        <v>118.30062732434011</v>
      </c>
      <c r="BS68" s="140">
        <f t="shared" si="514"/>
        <v>125.19912694356978</v>
      </c>
      <c r="BT68" s="140">
        <f t="shared" si="514"/>
        <v>132.11143399199918</v>
      </c>
      <c r="BU68" s="140">
        <f t="shared" si="514"/>
        <v>145.79340719012527</v>
      </c>
      <c r="BV68" s="140">
        <f t="shared" si="514"/>
        <v>159.50786049055333</v>
      </c>
      <c r="BW68" s="140">
        <f t="shared" ref="BW68:DY68" si="515">-BW58</f>
        <v>159.74305994314412</v>
      </c>
      <c r="BX68" s="140">
        <f t="shared" si="515"/>
        <v>159.97860620486603</v>
      </c>
      <c r="BY68" s="140">
        <f t="shared" si="515"/>
        <v>160.19927035528798</v>
      </c>
      <c r="BZ68" s="140">
        <f t="shared" si="515"/>
        <v>153.64300760427608</v>
      </c>
      <c r="CA68" s="140">
        <f t="shared" si="515"/>
        <v>133.45572344839439</v>
      </c>
      <c r="CB68" s="140">
        <f t="shared" si="515"/>
        <v>126.84030404311535</v>
      </c>
      <c r="CC68" s="140">
        <f t="shared" si="515"/>
        <v>120.19937190260347</v>
      </c>
      <c r="CD68" s="140">
        <f t="shared" si="515"/>
        <v>120.37660972891692</v>
      </c>
      <c r="CE68" s="140">
        <f t="shared" si="515"/>
        <v>127.39616672672021</v>
      </c>
      <c r="CF68" s="140">
        <f t="shared" si="515"/>
        <v>134.42977345150911</v>
      </c>
      <c r="CG68" s="140">
        <f t="shared" si="515"/>
        <v>148.35184288802054</v>
      </c>
      <c r="CH68" s="140">
        <f t="shared" si="515"/>
        <v>162.30696239947403</v>
      </c>
      <c r="CI68" s="140">
        <f t="shared" si="515"/>
        <v>162.54628921754198</v>
      </c>
      <c r="CJ68" s="140">
        <f t="shared" si="515"/>
        <v>0</v>
      </c>
      <c r="CK68" s="140">
        <f t="shared" si="515"/>
        <v>0</v>
      </c>
      <c r="CL68" s="140">
        <f t="shared" si="515"/>
        <v>0</v>
      </c>
      <c r="CM68" s="140">
        <f t="shared" si="515"/>
        <v>0</v>
      </c>
      <c r="CN68" s="140">
        <f t="shared" si="515"/>
        <v>0</v>
      </c>
      <c r="CO68" s="140">
        <f t="shared" si="515"/>
        <v>0</v>
      </c>
      <c r="CP68" s="140">
        <f t="shared" si="515"/>
        <v>0</v>
      </c>
      <c r="CQ68" s="140">
        <f t="shared" si="515"/>
        <v>0</v>
      </c>
      <c r="CR68" s="140">
        <f t="shared" si="515"/>
        <v>0</v>
      </c>
      <c r="CS68" s="140">
        <f t="shared" si="515"/>
        <v>0</v>
      </c>
      <c r="CT68" s="140">
        <f t="shared" si="515"/>
        <v>0</v>
      </c>
      <c r="CU68" s="140">
        <f t="shared" si="515"/>
        <v>0</v>
      </c>
      <c r="CV68" s="140">
        <f t="shared" si="515"/>
        <v>0</v>
      </c>
      <c r="CW68" s="140">
        <f t="shared" si="515"/>
        <v>0</v>
      </c>
      <c r="CX68" s="140">
        <f t="shared" si="515"/>
        <v>0</v>
      </c>
      <c r="CY68" s="140">
        <f t="shared" si="515"/>
        <v>0</v>
      </c>
      <c r="CZ68" s="140">
        <f t="shared" si="515"/>
        <v>0</v>
      </c>
      <c r="DA68" s="140">
        <f t="shared" si="515"/>
        <v>0</v>
      </c>
      <c r="DB68" s="140">
        <f t="shared" si="515"/>
        <v>0</v>
      </c>
      <c r="DC68" s="140">
        <f t="shared" si="515"/>
        <v>0</v>
      </c>
      <c r="DD68" s="140">
        <f t="shared" si="515"/>
        <v>0</v>
      </c>
      <c r="DE68" s="140">
        <f t="shared" si="515"/>
        <v>0</v>
      </c>
      <c r="DF68" s="140">
        <f t="shared" si="515"/>
        <v>0</v>
      </c>
      <c r="DG68" s="140">
        <f t="shared" si="515"/>
        <v>0</v>
      </c>
      <c r="DH68" s="140">
        <f t="shared" si="515"/>
        <v>0</v>
      </c>
      <c r="DI68" s="140">
        <f t="shared" si="515"/>
        <v>0</v>
      </c>
      <c r="DJ68" s="140">
        <f t="shared" si="515"/>
        <v>0</v>
      </c>
      <c r="DK68" s="140">
        <f t="shared" si="515"/>
        <v>0</v>
      </c>
      <c r="DL68" s="140">
        <f t="shared" si="515"/>
        <v>0</v>
      </c>
      <c r="DM68" s="140">
        <f t="shared" si="515"/>
        <v>0</v>
      </c>
      <c r="DN68" s="140">
        <f t="shared" si="515"/>
        <v>0</v>
      </c>
      <c r="DO68" s="140">
        <f t="shared" si="515"/>
        <v>0</v>
      </c>
      <c r="DP68" s="140">
        <f t="shared" si="515"/>
        <v>0</v>
      </c>
      <c r="DQ68" s="140">
        <f t="shared" si="515"/>
        <v>0</v>
      </c>
      <c r="DR68" s="140">
        <f t="shared" si="515"/>
        <v>0</v>
      </c>
      <c r="DS68" s="140">
        <f t="shared" si="515"/>
        <v>0</v>
      </c>
      <c r="DT68" s="140">
        <f t="shared" si="515"/>
        <v>0</v>
      </c>
      <c r="DU68" s="140">
        <f t="shared" si="515"/>
        <v>0</v>
      </c>
      <c r="DV68" s="140">
        <f t="shared" si="515"/>
        <v>0</v>
      </c>
      <c r="DW68" s="140">
        <f t="shared" si="515"/>
        <v>0</v>
      </c>
      <c r="DX68" s="140">
        <f t="shared" si="515"/>
        <v>0</v>
      </c>
      <c r="DY68" s="140">
        <f t="shared" si="515"/>
        <v>0</v>
      </c>
    </row>
    <row r="69" spans="3:129">
      <c r="C69" s="24" t="s">
        <v>384</v>
      </c>
      <c r="D69" s="133" t="s">
        <v>237</v>
      </c>
      <c r="I69" s="164">
        <f t="shared" si="513"/>
        <v>-9314.8733402400303</v>
      </c>
      <c r="J69" s="140">
        <f t="shared" ref="J69" si="516">J70-SUM(J67:J68)</f>
        <v>0</v>
      </c>
      <c r="K69" s="140">
        <f t="shared" ref="K69" si="517">K70-SUM(K67:K68)</f>
        <v>0</v>
      </c>
      <c r="L69" s="140">
        <f t="shared" ref="L69" si="518">L70-SUM(L67:L68)</f>
        <v>0</v>
      </c>
      <c r="M69" s="140">
        <f t="shared" ref="M69" si="519">M70-SUM(M67:M68)</f>
        <v>0</v>
      </c>
      <c r="N69" s="140">
        <f t="shared" ref="N69" si="520">N70-SUM(N67:N68)</f>
        <v>0</v>
      </c>
      <c r="O69" s="140">
        <f t="shared" ref="O69" si="521">O70-SUM(O67:O68)</f>
        <v>0</v>
      </c>
      <c r="P69" s="140">
        <f t="shared" ref="P69" si="522">P70-SUM(P67:P68)</f>
        <v>-96.006162958868984</v>
      </c>
      <c r="Q69" s="140">
        <f t="shared" ref="Q69" si="523">Q70-SUM(Q67:Q68)</f>
        <v>-121.11405443327064</v>
      </c>
      <c r="R69" s="140">
        <f t="shared" ref="R69" si="524">R70-SUM(R67:R68)</f>
        <v>-123.33720999841117</v>
      </c>
      <c r="S69" s="140">
        <f t="shared" ref="S69" si="525">S70-SUM(S67:S68)</f>
        <v>-106.72253849181489</v>
      </c>
      <c r="T69" s="140">
        <f t="shared" ref="T69" si="526">T70-SUM(T67:T68)</f>
        <v>-101.02717938648598</v>
      </c>
      <c r="U69" s="140">
        <f t="shared" ref="U69" si="527">U70-SUM(U67:U68)</f>
        <v>-94.555143452702325</v>
      </c>
      <c r="V69" s="140">
        <f t="shared" ref="V69" si="528">V70-SUM(V67:V68)</f>
        <v>-94.939136117982486</v>
      </c>
      <c r="W69" s="140">
        <f t="shared" ref="W69" si="529">W70-SUM(W67:W68)</f>
        <v>-98.312154595932299</v>
      </c>
      <c r="X69" s="140">
        <f t="shared" ref="X69" si="530">X70-SUM(X67:X68)</f>
        <v>-102.76792623647617</v>
      </c>
      <c r="Y69" s="140">
        <f t="shared" ref="Y69" si="531">Y70-SUM(Y67:Y68)</f>
        <v>-113.57634109922121</v>
      </c>
      <c r="Z69" s="140">
        <f t="shared" ref="Z69" si="532">Z70-SUM(Z67:Z68)</f>
        <v>-122.25335357032066</v>
      </c>
      <c r="AA69" s="140">
        <f t="shared" ref="AA69" si="533">AA70-SUM(AA67:AA68)</f>
        <v>-126.61814829974064</v>
      </c>
      <c r="AB69" s="140">
        <f t="shared" ref="AB69" si="534">AB70-SUM(AB67:AB68)</f>
        <v>-131.16985156337395</v>
      </c>
      <c r="AC69" s="140">
        <f t="shared" ref="AC69" si="535">AC70-SUM(AC67:AC68)</f>
        <v>-130.83402310220021</v>
      </c>
      <c r="AD69" s="140">
        <f t="shared" ref="AD69" si="536">AD70-SUM(AD67:AD68)</f>
        <v>-130.90182075284378</v>
      </c>
      <c r="AE69" s="140">
        <f t="shared" ref="AE69" si="537">AE70-SUM(AE67:AE68)</f>
        <v>-114.1187586253541</v>
      </c>
      <c r="AF69" s="140">
        <f t="shared" ref="AF69" si="538">AF70-SUM(AF67:AF68)</f>
        <v>-107.94528173199838</v>
      </c>
      <c r="AG69" s="140">
        <f t="shared" ref="AG69" si="539">AG70-SUM(AG67:AG68)</f>
        <v>-100.97295393046994</v>
      </c>
      <c r="AH69" s="140">
        <f t="shared" ref="AH69" si="540">AH70-SUM(AH67:AH68)</f>
        <v>-101.38528659036344</v>
      </c>
      <c r="AI69" s="140">
        <f t="shared" ref="AI69" si="541">AI70-SUM(AI67:AI68)</f>
        <v>-105.07425624024486</v>
      </c>
      <c r="AJ69" s="140">
        <f t="shared" ref="AJ69" si="542">AJ70-SUM(AJ67:AJ68)</f>
        <v>-109.93833711486896</v>
      </c>
      <c r="AK69" s="140">
        <f t="shared" ref="AK69" si="543">AK70-SUM(AK67:AK68)</f>
        <v>-121.66200921167083</v>
      </c>
      <c r="AL69" s="140">
        <f t="shared" ref="AL69" si="544">AL70-SUM(AL67:AL68)</f>
        <v>-131.12372678803138</v>
      </c>
      <c r="AM69" s="140">
        <f t="shared" ref="AM69" si="545">AM70-SUM(AM67:AM68)</f>
        <v>-135.8624403229604</v>
      </c>
      <c r="AN69" s="140">
        <f t="shared" ref="AN69" si="546">AN70-SUM(AN67:AN68)</f>
        <v>-140.4580839066777</v>
      </c>
      <c r="AO69" s="140">
        <f t="shared" ref="AO69" si="547">AO70-SUM(AO67:AO68)</f>
        <v>-138.78556576062977</v>
      </c>
      <c r="AP69" s="140">
        <f t="shared" ref="AP69" si="548">AP70-SUM(AP67:AP68)</f>
        <v>-141.26279449420815</v>
      </c>
      <c r="AQ69" s="140">
        <f t="shared" ref="AQ69" si="549">AQ70-SUM(AQ67:AQ68)</f>
        <v>-121.92384228238494</v>
      </c>
      <c r="AR69" s="140">
        <f t="shared" ref="AR69" si="550">AR70-SUM(AR67:AR68)</f>
        <v>-115.22560850452922</v>
      </c>
      <c r="AS69" s="140">
        <f t="shared" ref="AS69" si="551">AS70-SUM(AS67:AS68)</f>
        <v>-107.70778703632534</v>
      </c>
      <c r="AT69" s="140">
        <f t="shared" ref="AT69" si="552">AT70-SUM(AT67:AT68)</f>
        <v>-108.12936075224894</v>
      </c>
      <c r="AU69" s="140">
        <f t="shared" ref="AU69" si="553">AU70-SUM(AU67:AU68)</f>
        <v>-112.12634664882459</v>
      </c>
      <c r="AV69" s="140">
        <f t="shared" ref="AV69" si="554">AV70-SUM(AV67:AV68)</f>
        <v>-117.39383722341388</v>
      </c>
      <c r="AW69" s="140">
        <f t="shared" ref="AW69" si="555">AW70-SUM(AW67:AW68)</f>
        <v>-130.04392327019823</v>
      </c>
      <c r="AX69" s="140">
        <f t="shared" ref="AX69" si="556">AX70-SUM(AX67:AX68)</f>
        <v>-140.29299092621113</v>
      </c>
      <c r="AY69" s="140">
        <f t="shared" ref="AY69" si="557">AY70-SUM(AY67:AY68)</f>
        <v>-145.39161136352348</v>
      </c>
      <c r="AZ69" s="140">
        <f t="shared" ref="AZ69" si="558">AZ70-SUM(AZ67:AZ68)</f>
        <v>-152.22690809124344</v>
      </c>
      <c r="BA69" s="140">
        <f t="shared" ref="BA69" si="559">BA70-SUM(BA67:BA68)</f>
        <v>-150.93885846607685</v>
      </c>
      <c r="BB69" s="140">
        <f t="shared" ref="BB69" si="560">BB70-SUM(BB67:BB68)</f>
        <v>-153.56971494607285</v>
      </c>
      <c r="BC69" s="140">
        <f t="shared" ref="BC69" si="561">BC70-SUM(BC67:BC68)</f>
        <v>-132.33101318768533</v>
      </c>
      <c r="BD69" s="140">
        <f t="shared" ref="BD69" si="562">BD70-SUM(BD67:BD68)</f>
        <v>-124.92194119885212</v>
      </c>
      <c r="BE69" s="140">
        <f t="shared" ref="BE69" si="563">BE70-SUM(BE67:BE68)</f>
        <v>-116.6693135434578</v>
      </c>
      <c r="BF69" s="140">
        <f t="shared" ref="BF69" si="564">BF70-SUM(BF67:BF68)</f>
        <v>-117.10114974592965</v>
      </c>
      <c r="BG69" s="140">
        <f t="shared" ref="BG69" si="565">BG70-SUM(BG67:BG68)</f>
        <v>-121.51489063695182</v>
      </c>
      <c r="BH69" s="140">
        <f t="shared" ref="BH69" si="566">BH70-SUM(BH67:BH68)</f>
        <v>-127.32796395809353</v>
      </c>
      <c r="BI69" s="140">
        <f t="shared" ref="BI69" si="567">BI70-SUM(BI67:BI68)</f>
        <v>-141.2268466916635</v>
      </c>
      <c r="BJ69" s="140">
        <f t="shared" ref="BJ69" si="568">BJ70-SUM(BJ67:BJ68)</f>
        <v>-152.54098442808981</v>
      </c>
      <c r="BK69" s="140">
        <f t="shared" ref="BK69" si="569">BK70-SUM(BK67:BK68)</f>
        <v>-158.12338790046624</v>
      </c>
      <c r="BL69" s="140">
        <f t="shared" ref="BL69" si="570">BL70-SUM(BL67:BL68)</f>
        <v>-157.17485831873785</v>
      </c>
      <c r="BM69" s="140">
        <f t="shared" ref="BM69" si="571">BM70-SUM(BM67:BM68)</f>
        <v>-153.58028848923334</v>
      </c>
      <c r="BN69" s="140">
        <f t="shared" ref="BN69" si="572">BN70-SUM(BN67:BN68)</f>
        <v>-156.25718495762925</v>
      </c>
      <c r="BO69" s="140">
        <f t="shared" ref="BO69" si="573">BO70-SUM(BO67:BO68)</f>
        <v>-134.64680591846991</v>
      </c>
      <c r="BP69" s="140">
        <f t="shared" ref="BP69" si="574">BP70-SUM(BP67:BP68)</f>
        <v>-127.10807516983212</v>
      </c>
      <c r="BQ69" s="140">
        <f t="shared" ref="BQ69" si="575">BQ70-SUM(BQ67:BQ68)</f>
        <v>-118.71102653046839</v>
      </c>
      <c r="BR69" s="140">
        <f t="shared" ref="BR69" si="576">BR70-SUM(BR67:BR68)</f>
        <v>-119.15041986648347</v>
      </c>
      <c r="BS69" s="140">
        <f t="shared" ref="BS69" si="577">BS70-SUM(BS67:BS68)</f>
        <v>-123.64140122309857</v>
      </c>
      <c r="BT69" s="140">
        <f t="shared" ref="BT69" si="578">BT70-SUM(BT67:BT68)</f>
        <v>-129.55620332736029</v>
      </c>
      <c r="BU69" s="140">
        <f t="shared" ref="BU69" si="579">BU70-SUM(BU67:BU68)</f>
        <v>-143.69831650876773</v>
      </c>
      <c r="BV69" s="140">
        <f t="shared" ref="BV69" si="580">BV70-SUM(BV67:BV68)</f>
        <v>-155.21045165558152</v>
      </c>
      <c r="BW69" s="140">
        <f t="shared" ref="BW69" si="581">BW70-SUM(BW67:BW68)</f>
        <v>-160.89054718872455</v>
      </c>
      <c r="BX69" s="140">
        <f t="shared" ref="BX69" si="582">BX70-SUM(BX67:BX68)</f>
        <v>-159.92541833931591</v>
      </c>
      <c r="BY69" s="140">
        <f t="shared" ref="BY69" si="583">BY70-SUM(BY67:BY68)</f>
        <v>-157.65468236028278</v>
      </c>
      <c r="BZ69" s="140">
        <f t="shared" ref="BZ69" si="584">BZ70-SUM(BZ67:BZ68)</f>
        <v>-157.61821463812419</v>
      </c>
      <c r="CA69" s="140">
        <f t="shared" ref="CA69" si="585">CA70-SUM(CA67:CA68)</f>
        <v>-137.00963700602492</v>
      </c>
      <c r="CB69" s="140">
        <f t="shared" ref="CB69" si="586">CB70-SUM(CB67:CB68)</f>
        <v>-129.33861387026306</v>
      </c>
      <c r="CC69" s="140">
        <f t="shared" ref="CC69" si="587">CC70-SUM(CC67:CC68)</f>
        <v>-120.79421076947366</v>
      </c>
      <c r="CD69" s="140">
        <f t="shared" ref="CD69" si="588">CD70-SUM(CD67:CD68)</f>
        <v>-121.24131473944638</v>
      </c>
      <c r="CE69" s="140">
        <f t="shared" ref="CE69" si="589">CE70-SUM(CE67:CE68)</f>
        <v>-125.81110546915174</v>
      </c>
      <c r="CF69" s="140">
        <f t="shared" ref="CF69" si="590">CF70-SUM(CF67:CF68)</f>
        <v>-131.82970267047017</v>
      </c>
      <c r="CG69" s="140">
        <f t="shared" ref="CG69" si="591">CG70-SUM(CG67:CG68)</f>
        <v>-146.21998679392715</v>
      </c>
      <c r="CH69" s="140">
        <f t="shared" ref="CH69" si="592">CH70-SUM(CH67:CH68)</f>
        <v>-157.93414107237561</v>
      </c>
      <c r="CI69" s="140">
        <f t="shared" ref="CI69" si="593">CI70-SUM(CI67:CI68)</f>
        <v>-163.71391298636138</v>
      </c>
      <c r="CJ69" s="140">
        <f t="shared" ref="CJ69" si="594">CJ70-SUM(CJ67:CJ68)</f>
        <v>-36.704000791057872</v>
      </c>
      <c r="CK69" s="140">
        <f t="shared" ref="CK69" si="595">CK70-SUM(CK67:CK68)</f>
        <v>0</v>
      </c>
      <c r="CL69" s="140">
        <f t="shared" ref="CL69" si="596">CL70-SUM(CL67:CL68)</f>
        <v>0</v>
      </c>
      <c r="CM69" s="140">
        <f t="shared" ref="CM69" si="597">CM70-SUM(CM67:CM68)</f>
        <v>0</v>
      </c>
      <c r="CN69" s="140">
        <f t="shared" ref="CN69" si="598">CN70-SUM(CN67:CN68)</f>
        <v>0</v>
      </c>
      <c r="CO69" s="140">
        <f t="shared" ref="CO69" si="599">CO70-SUM(CO67:CO68)</f>
        <v>0</v>
      </c>
      <c r="CP69" s="140">
        <f t="shared" ref="CP69" si="600">CP70-SUM(CP67:CP68)</f>
        <v>0</v>
      </c>
      <c r="CQ69" s="140">
        <f t="shared" ref="CQ69" si="601">CQ70-SUM(CQ67:CQ68)</f>
        <v>0</v>
      </c>
      <c r="CR69" s="140">
        <f t="shared" ref="CR69" si="602">CR70-SUM(CR67:CR68)</f>
        <v>0</v>
      </c>
      <c r="CS69" s="140">
        <f t="shared" ref="CS69" si="603">CS70-SUM(CS67:CS68)</f>
        <v>0</v>
      </c>
      <c r="CT69" s="140">
        <f t="shared" ref="CT69" si="604">CT70-SUM(CT67:CT68)</f>
        <v>0</v>
      </c>
      <c r="CU69" s="140">
        <f t="shared" ref="CU69" si="605">CU70-SUM(CU67:CU68)</f>
        <v>0</v>
      </c>
      <c r="CV69" s="140">
        <f t="shared" ref="CV69" si="606">CV70-SUM(CV67:CV68)</f>
        <v>0</v>
      </c>
      <c r="CW69" s="140">
        <f t="shared" ref="CW69" si="607">CW70-SUM(CW67:CW68)</f>
        <v>0</v>
      </c>
      <c r="CX69" s="140">
        <f t="shared" ref="CX69" si="608">CX70-SUM(CX67:CX68)</f>
        <v>0</v>
      </c>
      <c r="CY69" s="140">
        <f t="shared" ref="CY69" si="609">CY70-SUM(CY67:CY68)</f>
        <v>0</v>
      </c>
      <c r="CZ69" s="140">
        <f t="shared" ref="CZ69" si="610">CZ70-SUM(CZ67:CZ68)</f>
        <v>0</v>
      </c>
      <c r="DA69" s="140">
        <f t="shared" ref="DA69" si="611">DA70-SUM(DA67:DA68)</f>
        <v>0</v>
      </c>
      <c r="DB69" s="140">
        <f t="shared" ref="DB69" si="612">DB70-SUM(DB67:DB68)</f>
        <v>0</v>
      </c>
      <c r="DC69" s="140">
        <f t="shared" ref="DC69" si="613">DC70-SUM(DC67:DC68)</f>
        <v>0</v>
      </c>
      <c r="DD69" s="140">
        <f t="shared" ref="DD69" si="614">DD70-SUM(DD67:DD68)</f>
        <v>0</v>
      </c>
      <c r="DE69" s="140">
        <f t="shared" ref="DE69" si="615">DE70-SUM(DE67:DE68)</f>
        <v>0</v>
      </c>
      <c r="DF69" s="140">
        <f t="shared" ref="DF69" si="616">DF70-SUM(DF67:DF68)</f>
        <v>0</v>
      </c>
      <c r="DG69" s="140">
        <f t="shared" ref="DG69" si="617">DG70-SUM(DG67:DG68)</f>
        <v>0</v>
      </c>
      <c r="DH69" s="140">
        <f t="shared" ref="DH69" si="618">DH70-SUM(DH67:DH68)</f>
        <v>0</v>
      </c>
      <c r="DI69" s="140">
        <f t="shared" ref="DI69" si="619">DI70-SUM(DI67:DI68)</f>
        <v>0</v>
      </c>
      <c r="DJ69" s="140">
        <f t="shared" ref="DJ69" si="620">DJ70-SUM(DJ67:DJ68)</f>
        <v>0</v>
      </c>
      <c r="DK69" s="140">
        <f t="shared" ref="DK69" si="621">DK70-SUM(DK67:DK68)</f>
        <v>0</v>
      </c>
      <c r="DL69" s="140">
        <f t="shared" ref="DL69" si="622">DL70-SUM(DL67:DL68)</f>
        <v>0</v>
      </c>
      <c r="DM69" s="140">
        <f t="shared" ref="DM69" si="623">DM70-SUM(DM67:DM68)</f>
        <v>0</v>
      </c>
      <c r="DN69" s="140">
        <f t="shared" ref="DN69" si="624">DN70-SUM(DN67:DN68)</f>
        <v>0</v>
      </c>
      <c r="DO69" s="140">
        <f t="shared" ref="DO69" si="625">DO70-SUM(DO67:DO68)</f>
        <v>0</v>
      </c>
      <c r="DP69" s="140">
        <f t="shared" ref="DP69" si="626">DP70-SUM(DP67:DP68)</f>
        <v>0</v>
      </c>
      <c r="DQ69" s="140">
        <f t="shared" ref="DQ69" si="627">DQ70-SUM(DQ67:DQ68)</f>
        <v>0</v>
      </c>
      <c r="DR69" s="140">
        <f t="shared" ref="DR69" si="628">DR70-SUM(DR67:DR68)</f>
        <v>0</v>
      </c>
      <c r="DS69" s="140">
        <f t="shared" ref="DS69" si="629">DS70-SUM(DS67:DS68)</f>
        <v>0</v>
      </c>
      <c r="DT69" s="140">
        <f t="shared" ref="DT69" si="630">DT70-SUM(DT67:DT68)</f>
        <v>0</v>
      </c>
      <c r="DU69" s="140">
        <f t="shared" ref="DU69" si="631">DU70-SUM(DU67:DU68)</f>
        <v>0</v>
      </c>
      <c r="DV69" s="140">
        <f t="shared" ref="DV69" si="632">DV70-SUM(DV67:DV68)</f>
        <v>0</v>
      </c>
      <c r="DW69" s="140">
        <f t="shared" ref="DW69" si="633">DW70-SUM(DW67:DW68)</f>
        <v>0</v>
      </c>
      <c r="DX69" s="140">
        <f t="shared" ref="DX69" si="634">DX70-SUM(DX67:DX68)</f>
        <v>0</v>
      </c>
      <c r="DY69" s="140">
        <f t="shared" ref="DY69" si="635">DY70-SUM(DY67:DY68)</f>
        <v>0</v>
      </c>
    </row>
    <row r="70" spans="3:129" ht="13.5" thickBot="1">
      <c r="C70" s="24" t="s">
        <v>263</v>
      </c>
      <c r="D70" s="133" t="s">
        <v>237</v>
      </c>
      <c r="E70" s="138">
        <f>Inputs!F123</f>
        <v>7</v>
      </c>
      <c r="F70" s="146" t="s">
        <v>157</v>
      </c>
      <c r="I70" s="21"/>
      <c r="J70" s="177">
        <f t="shared" ref="J70" si="636">J68*$E70/J$10</f>
        <v>0</v>
      </c>
      <c r="K70" s="177">
        <f t="shared" ref="K70:BV70" si="637">K68*$E70/K$10</f>
        <v>0</v>
      </c>
      <c r="L70" s="177">
        <f t="shared" si="637"/>
        <v>0</v>
      </c>
      <c r="M70" s="177">
        <f t="shared" si="637"/>
        <v>0</v>
      </c>
      <c r="N70" s="177">
        <f t="shared" si="637"/>
        <v>0</v>
      </c>
      <c r="O70" s="177">
        <f t="shared" si="637"/>
        <v>0</v>
      </c>
      <c r="P70" s="177">
        <f t="shared" si="637"/>
        <v>28.001797529670124</v>
      </c>
      <c r="Q70" s="177">
        <f t="shared" si="637"/>
        <v>31.037418967866842</v>
      </c>
      <c r="R70" s="177">
        <f t="shared" si="637"/>
        <v>26.920772383908769</v>
      </c>
      <c r="S70" s="177">
        <f t="shared" si="637"/>
        <v>24.287494032840993</v>
      </c>
      <c r="T70" s="177">
        <f t="shared" si="637"/>
        <v>22.382408228146456</v>
      </c>
      <c r="U70" s="177">
        <f t="shared" si="637"/>
        <v>21.965615068343087</v>
      </c>
      <c r="V70" s="177">
        <f t="shared" si="637"/>
        <v>21.283943639478156</v>
      </c>
      <c r="W70" s="177">
        <f t="shared" si="637"/>
        <v>22.466561528965794</v>
      </c>
      <c r="X70" s="177">
        <f t="shared" si="637"/>
        <v>24.439545780546631</v>
      </c>
      <c r="Y70" s="177">
        <f t="shared" si="637"/>
        <v>25.998231967946747</v>
      </c>
      <c r="Z70" s="177">
        <f t="shared" si="637"/>
        <v>29.295037009418142</v>
      </c>
      <c r="AA70" s="177">
        <f t="shared" si="637"/>
        <v>28.385907459677394</v>
      </c>
      <c r="AB70" s="177">
        <f t="shared" si="637"/>
        <v>29.978650363578165</v>
      </c>
      <c r="AC70" s="177">
        <f t="shared" si="637"/>
        <v>32.090345871379739</v>
      </c>
      <c r="AD70" s="177">
        <f t="shared" si="637"/>
        <v>28.82001350709368</v>
      </c>
      <c r="AE70" s="177">
        <f t="shared" si="637"/>
        <v>25.960487644687952</v>
      </c>
      <c r="AF70" s="177">
        <f t="shared" si="637"/>
        <v>23.912231608798876</v>
      </c>
      <c r="AG70" s="177">
        <f t="shared" si="637"/>
        <v>23.453263315291188</v>
      </c>
      <c r="AH70" s="177">
        <f t="shared" si="637"/>
        <v>22.730173455229405</v>
      </c>
      <c r="AI70" s="177">
        <f t="shared" si="637"/>
        <v>24.017024145629513</v>
      </c>
      <c r="AJ70" s="177">
        <f t="shared" si="637"/>
        <v>26.149964816725049</v>
      </c>
      <c r="AK70" s="177">
        <f t="shared" si="637"/>
        <v>27.85767961519252</v>
      </c>
      <c r="AL70" s="177">
        <f t="shared" si="637"/>
        <v>31.428796965646612</v>
      </c>
      <c r="AM70" s="177">
        <f t="shared" si="637"/>
        <v>30.459812645883193</v>
      </c>
      <c r="AN70" s="177">
        <f t="shared" si="637"/>
        <v>32.08282911773172</v>
      </c>
      <c r="AO70" s="177">
        <f t="shared" si="637"/>
        <v>35.567578880966025</v>
      </c>
      <c r="AP70" s="177">
        <f t="shared" si="637"/>
        <v>30.827771220528959</v>
      </c>
      <c r="AQ70" s="177">
        <f t="shared" si="637"/>
        <v>27.724891192738777</v>
      </c>
      <c r="AR70" s="177">
        <f t="shared" si="637"/>
        <v>25.521042549272213</v>
      </c>
      <c r="AS70" s="177">
        <f t="shared" si="637"/>
        <v>25.013357017798779</v>
      </c>
      <c r="AT70" s="177">
        <f t="shared" si="637"/>
        <v>24.242167755881297</v>
      </c>
      <c r="AU70" s="177">
        <f t="shared" si="637"/>
        <v>25.632885510441795</v>
      </c>
      <c r="AV70" s="177">
        <f t="shared" si="637"/>
        <v>27.92724617351324</v>
      </c>
      <c r="AW70" s="177">
        <f t="shared" si="637"/>
        <v>29.784030819866455</v>
      </c>
      <c r="AX70" s="177">
        <f t="shared" si="637"/>
        <v>33.633161771496212</v>
      </c>
      <c r="AY70" s="177">
        <f t="shared" si="637"/>
        <v>32.59621446434128</v>
      </c>
      <c r="AZ70" s="177">
        <f t="shared" si="637"/>
        <v>34.892285641179797</v>
      </c>
      <c r="BA70" s="177">
        <f t="shared" si="637"/>
        <v>38.682190941632356</v>
      </c>
      <c r="BB70" s="177">
        <f t="shared" si="637"/>
        <v>33.508861167961811</v>
      </c>
      <c r="BC70" s="177">
        <f t="shared" si="637"/>
        <v>30.076307136437588</v>
      </c>
      <c r="BD70" s="177">
        <f t="shared" si="637"/>
        <v>27.663309934870906</v>
      </c>
      <c r="BE70" s="177">
        <f t="shared" si="637"/>
        <v>27.08878370696123</v>
      </c>
      <c r="BF70" s="177">
        <f t="shared" si="637"/>
        <v>26.253606761365784</v>
      </c>
      <c r="BG70" s="177">
        <f t="shared" si="637"/>
        <v>27.784541130379257</v>
      </c>
      <c r="BH70" s="177">
        <f t="shared" si="637"/>
        <v>30.295824338869558</v>
      </c>
      <c r="BI70" s="177">
        <f t="shared" si="637"/>
        <v>32.354881519564906</v>
      </c>
      <c r="BJ70" s="177">
        <f t="shared" si="637"/>
        <v>36.578379146072798</v>
      </c>
      <c r="BK70" s="177">
        <f t="shared" si="637"/>
        <v>35.450627553364754</v>
      </c>
      <c r="BL70" s="177">
        <f t="shared" si="637"/>
        <v>35.502900639900481</v>
      </c>
      <c r="BM70" s="177">
        <f t="shared" si="637"/>
        <v>39.35912928311096</v>
      </c>
      <c r="BN70" s="177">
        <f t="shared" si="637"/>
        <v>34.095266238401166</v>
      </c>
      <c r="BO70" s="177">
        <f t="shared" si="637"/>
        <v>30.602642511325264</v>
      </c>
      <c r="BP70" s="177">
        <f t="shared" si="637"/>
        <v>28.147417858731167</v>
      </c>
      <c r="BQ70" s="177">
        <f t="shared" si="637"/>
        <v>27.562837421833073</v>
      </c>
      <c r="BR70" s="177">
        <f t="shared" si="637"/>
        <v>26.713044879689704</v>
      </c>
      <c r="BS70" s="177">
        <f t="shared" si="637"/>
        <v>28.270770600160919</v>
      </c>
      <c r="BT70" s="177">
        <f t="shared" si="637"/>
        <v>30.826001264799807</v>
      </c>
      <c r="BU70" s="177">
        <f t="shared" si="637"/>
        <v>32.921091946157318</v>
      </c>
      <c r="BV70" s="177">
        <f t="shared" si="637"/>
        <v>37.218500781129109</v>
      </c>
      <c r="BW70" s="177">
        <f t="shared" ref="BW70:DY70" si="638">BW68*$E70/BW$10</f>
        <v>36.071013535548673</v>
      </c>
      <c r="BX70" s="177">
        <f t="shared" si="638"/>
        <v>36.12420140109878</v>
      </c>
      <c r="BY70" s="177">
        <f t="shared" si="638"/>
        <v>38.668789396103996</v>
      </c>
      <c r="BZ70" s="177">
        <f t="shared" si="638"/>
        <v>34.693582362255889</v>
      </c>
      <c r="CA70" s="177">
        <f t="shared" si="638"/>
        <v>31.139668804625362</v>
      </c>
      <c r="CB70" s="177">
        <f t="shared" si="638"/>
        <v>28.641358977477662</v>
      </c>
      <c r="CC70" s="177">
        <f t="shared" si="638"/>
        <v>28.046520110607478</v>
      </c>
      <c r="CD70" s="177">
        <f t="shared" si="638"/>
        <v>27.181815100078012</v>
      </c>
      <c r="CE70" s="177">
        <f t="shared" si="638"/>
        <v>28.766876357646499</v>
      </c>
      <c r="CF70" s="177">
        <f t="shared" si="638"/>
        <v>31.366947138685457</v>
      </c>
      <c r="CG70" s="177">
        <f t="shared" si="638"/>
        <v>33.498803232778826</v>
      </c>
      <c r="CH70" s="177">
        <f t="shared" si="638"/>
        <v>37.871624559877276</v>
      </c>
      <c r="CI70" s="177">
        <f t="shared" si="638"/>
        <v>36.704000791057872</v>
      </c>
      <c r="CJ70" s="177">
        <f t="shared" si="638"/>
        <v>0</v>
      </c>
      <c r="CK70" s="177">
        <f t="shared" si="638"/>
        <v>0</v>
      </c>
      <c r="CL70" s="177">
        <f t="shared" si="638"/>
        <v>0</v>
      </c>
      <c r="CM70" s="177">
        <f t="shared" si="638"/>
        <v>0</v>
      </c>
      <c r="CN70" s="177">
        <f t="shared" si="638"/>
        <v>0</v>
      </c>
      <c r="CO70" s="177">
        <f t="shared" si="638"/>
        <v>0</v>
      </c>
      <c r="CP70" s="177">
        <f t="shared" si="638"/>
        <v>0</v>
      </c>
      <c r="CQ70" s="177">
        <f t="shared" si="638"/>
        <v>0</v>
      </c>
      <c r="CR70" s="177">
        <f t="shared" si="638"/>
        <v>0</v>
      </c>
      <c r="CS70" s="177">
        <f t="shared" si="638"/>
        <v>0</v>
      </c>
      <c r="CT70" s="177">
        <f t="shared" si="638"/>
        <v>0</v>
      </c>
      <c r="CU70" s="177">
        <f t="shared" si="638"/>
        <v>0</v>
      </c>
      <c r="CV70" s="177">
        <f t="shared" si="638"/>
        <v>0</v>
      </c>
      <c r="CW70" s="177">
        <f t="shared" si="638"/>
        <v>0</v>
      </c>
      <c r="CX70" s="177">
        <f t="shared" si="638"/>
        <v>0</v>
      </c>
      <c r="CY70" s="177">
        <f t="shared" si="638"/>
        <v>0</v>
      </c>
      <c r="CZ70" s="177">
        <f t="shared" si="638"/>
        <v>0</v>
      </c>
      <c r="DA70" s="177">
        <f t="shared" si="638"/>
        <v>0</v>
      </c>
      <c r="DB70" s="177">
        <f t="shared" si="638"/>
        <v>0</v>
      </c>
      <c r="DC70" s="177">
        <f t="shared" si="638"/>
        <v>0</v>
      </c>
      <c r="DD70" s="177">
        <f t="shared" si="638"/>
        <v>0</v>
      </c>
      <c r="DE70" s="177">
        <f t="shared" si="638"/>
        <v>0</v>
      </c>
      <c r="DF70" s="177">
        <f t="shared" si="638"/>
        <v>0</v>
      </c>
      <c r="DG70" s="177">
        <f t="shared" si="638"/>
        <v>0</v>
      </c>
      <c r="DH70" s="177">
        <f t="shared" si="638"/>
        <v>0</v>
      </c>
      <c r="DI70" s="177">
        <f t="shared" si="638"/>
        <v>0</v>
      </c>
      <c r="DJ70" s="177">
        <f t="shared" si="638"/>
        <v>0</v>
      </c>
      <c r="DK70" s="177">
        <f t="shared" si="638"/>
        <v>0</v>
      </c>
      <c r="DL70" s="177">
        <f t="shared" si="638"/>
        <v>0</v>
      </c>
      <c r="DM70" s="177">
        <f t="shared" si="638"/>
        <v>0</v>
      </c>
      <c r="DN70" s="177">
        <f t="shared" si="638"/>
        <v>0</v>
      </c>
      <c r="DO70" s="177">
        <f t="shared" si="638"/>
        <v>0</v>
      </c>
      <c r="DP70" s="177">
        <f t="shared" si="638"/>
        <v>0</v>
      </c>
      <c r="DQ70" s="177">
        <f t="shared" si="638"/>
        <v>0</v>
      </c>
      <c r="DR70" s="177">
        <f t="shared" si="638"/>
        <v>0</v>
      </c>
      <c r="DS70" s="177">
        <f t="shared" si="638"/>
        <v>0</v>
      </c>
      <c r="DT70" s="177">
        <f t="shared" si="638"/>
        <v>0</v>
      </c>
      <c r="DU70" s="177">
        <f t="shared" si="638"/>
        <v>0</v>
      </c>
      <c r="DV70" s="177">
        <f t="shared" si="638"/>
        <v>0</v>
      </c>
      <c r="DW70" s="177">
        <f t="shared" si="638"/>
        <v>0</v>
      </c>
      <c r="DX70" s="177">
        <f t="shared" si="638"/>
        <v>0</v>
      </c>
      <c r="DY70" s="177">
        <f t="shared" si="638"/>
        <v>0</v>
      </c>
    </row>
    <row r="71" spans="3:129" ht="13.5" thickTop="1"/>
    <row r="72" spans="3:129" ht="20.25">
      <c r="C72" s="2" t="s">
        <v>385</v>
      </c>
    </row>
    <row r="73" spans="3:129">
      <c r="C73" s="146" t="s">
        <v>386</v>
      </c>
      <c r="D73" s="133" t="s">
        <v>237</v>
      </c>
      <c r="I73" s="164">
        <f t="shared" ref="I73:I75" si="639">SUM(J73:DY73)</f>
        <v>0</v>
      </c>
      <c r="J73" s="140">
        <f>-(J64-J61)</f>
        <v>0</v>
      </c>
      <c r="K73" s="140">
        <f t="shared" ref="K73:BV73" si="640">-(K64-K61)</f>
        <v>0</v>
      </c>
      <c r="L73" s="140">
        <f t="shared" si="640"/>
        <v>0</v>
      </c>
      <c r="M73" s="140">
        <f t="shared" si="640"/>
        <v>0</v>
      </c>
      <c r="N73" s="140">
        <f t="shared" si="640"/>
        <v>0</v>
      </c>
      <c r="O73" s="140">
        <f t="shared" si="640"/>
        <v>0</v>
      </c>
      <c r="P73" s="140">
        <f t="shared" si="640"/>
        <v>-108.23467741935484</v>
      </c>
      <c r="Q73" s="140">
        <f t="shared" si="640"/>
        <v>-11.596572580645159</v>
      </c>
      <c r="R73" s="140">
        <f t="shared" si="640"/>
        <v>17.008306451612896</v>
      </c>
      <c r="S73" s="140">
        <f t="shared" si="640"/>
        <v>13.348943548387112</v>
      </c>
      <c r="T73" s="140">
        <f t="shared" si="640"/>
        <v>8.2979919354838643</v>
      </c>
      <c r="U73" s="140">
        <f t="shared" si="640"/>
        <v>2.8862580645161415</v>
      </c>
      <c r="V73" s="140">
        <f t="shared" si="640"/>
        <v>2.5254758064516096</v>
      </c>
      <c r="W73" s="140">
        <f t="shared" si="640"/>
        <v>-5.4117338709677512</v>
      </c>
      <c r="X73" s="140">
        <f t="shared" si="640"/>
        <v>-8.2979919354838643</v>
      </c>
      <c r="Y73" s="140">
        <f t="shared" si="640"/>
        <v>-7.9372096774193608</v>
      </c>
      <c r="Z73" s="140">
        <f t="shared" si="640"/>
        <v>-14.431290322580651</v>
      </c>
      <c r="AA73" s="140">
        <f t="shared" si="640"/>
        <v>3.6078225806451627</v>
      </c>
      <c r="AB73" s="140">
        <f t="shared" si="640"/>
        <v>-7.2156451612903254</v>
      </c>
      <c r="AC73" s="140">
        <f t="shared" si="640"/>
        <v>-7.9620912124582901</v>
      </c>
      <c r="AD73" s="140">
        <f t="shared" si="640"/>
        <v>13.734607341490545</v>
      </c>
      <c r="AE73" s="140">
        <f t="shared" si="640"/>
        <v>14.238873118279571</v>
      </c>
      <c r="AF73" s="140">
        <f t="shared" si="640"/>
        <v>8.8511913978494761</v>
      </c>
      <c r="AG73" s="140">
        <f t="shared" si="640"/>
        <v>3.078675268817193</v>
      </c>
      <c r="AH73" s="140">
        <f t="shared" si="640"/>
        <v>2.6938408602150616</v>
      </c>
      <c r="AI73" s="140">
        <f t="shared" si="640"/>
        <v>-5.7725161290322546</v>
      </c>
      <c r="AJ73" s="140">
        <f t="shared" si="640"/>
        <v>-8.8511913978494761</v>
      </c>
      <c r="AK73" s="140">
        <f t="shared" si="640"/>
        <v>-8.4663569892473021</v>
      </c>
      <c r="AL73" s="140">
        <f t="shared" si="640"/>
        <v>-15.393376344086022</v>
      </c>
      <c r="AM73" s="140">
        <f t="shared" si="640"/>
        <v>3.8483440860214984</v>
      </c>
      <c r="AN73" s="140">
        <f t="shared" si="640"/>
        <v>-7.2156451612903254</v>
      </c>
      <c r="AO73" s="140">
        <f t="shared" si="640"/>
        <v>-13.142782258064514</v>
      </c>
      <c r="AP73" s="140">
        <f t="shared" si="640"/>
        <v>19.276080645161286</v>
      </c>
      <c r="AQ73" s="140">
        <f t="shared" si="640"/>
        <v>15.128802688172044</v>
      </c>
      <c r="AR73" s="140">
        <f t="shared" si="640"/>
        <v>9.4043908602150594</v>
      </c>
      <c r="AS73" s="140">
        <f t="shared" si="640"/>
        <v>3.2710924731182871</v>
      </c>
      <c r="AT73" s="140">
        <f t="shared" si="640"/>
        <v>2.8622059139784994</v>
      </c>
      <c r="AU73" s="140">
        <f t="shared" si="640"/>
        <v>-6.1332983870967865</v>
      </c>
      <c r="AV73" s="140">
        <f t="shared" si="640"/>
        <v>-9.4043908602150594</v>
      </c>
      <c r="AW73" s="140">
        <f t="shared" si="640"/>
        <v>-8.9955043010752576</v>
      </c>
      <c r="AX73" s="140">
        <f t="shared" si="640"/>
        <v>-16.355462365591407</v>
      </c>
      <c r="AY73" s="140">
        <f t="shared" si="640"/>
        <v>4.0888655913978482</v>
      </c>
      <c r="AZ73" s="140">
        <f t="shared" si="640"/>
        <v>-10.101903225806453</v>
      </c>
      <c r="BA73" s="140">
        <f t="shared" si="640"/>
        <v>-14.225129032258053</v>
      </c>
      <c r="BB73" s="140">
        <f t="shared" si="640"/>
        <v>20.863522580645167</v>
      </c>
      <c r="BC73" s="140">
        <f t="shared" si="640"/>
        <v>16.374704086021495</v>
      </c>
      <c r="BD73" s="140">
        <f t="shared" si="640"/>
        <v>10.178870107526876</v>
      </c>
      <c r="BE73" s="140">
        <f t="shared" si="640"/>
        <v>3.5404765591397904</v>
      </c>
      <c r="BF73" s="140">
        <f t="shared" si="640"/>
        <v>3.0979169892473095</v>
      </c>
      <c r="BG73" s="140">
        <f t="shared" si="640"/>
        <v>-6.6383935483870999</v>
      </c>
      <c r="BH73" s="140">
        <f t="shared" si="640"/>
        <v>-10.178870107526876</v>
      </c>
      <c r="BI73" s="140">
        <f t="shared" si="640"/>
        <v>-9.7363105376344237</v>
      </c>
      <c r="BJ73" s="140">
        <f t="shared" si="640"/>
        <v>-17.702382795698909</v>
      </c>
      <c r="BK73" s="140">
        <f t="shared" si="640"/>
        <v>4.4255956989247238</v>
      </c>
      <c r="BL73" s="140">
        <f t="shared" si="640"/>
        <v>0</v>
      </c>
      <c r="BM73" s="140">
        <f t="shared" si="640"/>
        <v>-14.225129032258053</v>
      </c>
      <c r="BN73" s="140">
        <f t="shared" si="640"/>
        <v>20.863522580645167</v>
      </c>
      <c r="BO73" s="140">
        <f t="shared" si="640"/>
        <v>16.374704086021495</v>
      </c>
      <c r="BP73" s="140">
        <f t="shared" si="640"/>
        <v>10.178870107526876</v>
      </c>
      <c r="BQ73" s="140">
        <f t="shared" si="640"/>
        <v>3.5404765591397904</v>
      </c>
      <c r="BR73" s="140">
        <f t="shared" si="640"/>
        <v>3.0979169892473095</v>
      </c>
      <c r="BS73" s="140">
        <f t="shared" si="640"/>
        <v>-6.6383935483870999</v>
      </c>
      <c r="BT73" s="140">
        <f t="shared" si="640"/>
        <v>-10.178870107526876</v>
      </c>
      <c r="BU73" s="140">
        <f t="shared" si="640"/>
        <v>-9.7363105376344237</v>
      </c>
      <c r="BV73" s="140">
        <f t="shared" si="640"/>
        <v>-17.702382795698909</v>
      </c>
      <c r="BW73" s="140">
        <f t="shared" ref="BW73:DY73" si="641">-(BW64-BW61)</f>
        <v>4.4255956989247238</v>
      </c>
      <c r="BX73" s="140">
        <f t="shared" si="641"/>
        <v>0</v>
      </c>
      <c r="BY73" s="140">
        <f t="shared" si="641"/>
        <v>-9.1564048943270393</v>
      </c>
      <c r="BZ73" s="140">
        <f t="shared" si="641"/>
        <v>15.794798442714153</v>
      </c>
      <c r="CA73" s="140">
        <f t="shared" si="641"/>
        <v>16.374704086021495</v>
      </c>
      <c r="CB73" s="140">
        <f t="shared" si="641"/>
        <v>10.178870107526876</v>
      </c>
      <c r="CC73" s="140">
        <f t="shared" si="641"/>
        <v>3.5404765591397904</v>
      </c>
      <c r="CD73" s="140">
        <f t="shared" si="641"/>
        <v>3.0979169892473095</v>
      </c>
      <c r="CE73" s="140">
        <f t="shared" si="641"/>
        <v>-6.6383935483870999</v>
      </c>
      <c r="CF73" s="140">
        <f t="shared" si="641"/>
        <v>-10.178870107526876</v>
      </c>
      <c r="CG73" s="140">
        <f t="shared" si="641"/>
        <v>-9.7363105376344237</v>
      </c>
      <c r="CH73" s="140">
        <f t="shared" si="641"/>
        <v>-17.702382795698909</v>
      </c>
      <c r="CI73" s="140">
        <f t="shared" si="641"/>
        <v>4.4255956989247238</v>
      </c>
      <c r="CJ73" s="140">
        <f t="shared" si="641"/>
        <v>132.76787096774194</v>
      </c>
      <c r="CK73" s="140">
        <f t="shared" si="641"/>
        <v>0</v>
      </c>
      <c r="CL73" s="140">
        <f t="shared" si="641"/>
        <v>0</v>
      </c>
      <c r="CM73" s="140">
        <f t="shared" si="641"/>
        <v>0</v>
      </c>
      <c r="CN73" s="140">
        <f t="shared" si="641"/>
        <v>0</v>
      </c>
      <c r="CO73" s="140">
        <f t="shared" si="641"/>
        <v>0</v>
      </c>
      <c r="CP73" s="140">
        <f t="shared" si="641"/>
        <v>0</v>
      </c>
      <c r="CQ73" s="140">
        <f t="shared" si="641"/>
        <v>0</v>
      </c>
      <c r="CR73" s="140">
        <f t="shared" si="641"/>
        <v>0</v>
      </c>
      <c r="CS73" s="140">
        <f t="shared" si="641"/>
        <v>0</v>
      </c>
      <c r="CT73" s="140">
        <f t="shared" si="641"/>
        <v>0</v>
      </c>
      <c r="CU73" s="140">
        <f t="shared" si="641"/>
        <v>0</v>
      </c>
      <c r="CV73" s="140">
        <f t="shared" si="641"/>
        <v>0</v>
      </c>
      <c r="CW73" s="140">
        <f t="shared" si="641"/>
        <v>0</v>
      </c>
      <c r="CX73" s="140">
        <f t="shared" si="641"/>
        <v>0</v>
      </c>
      <c r="CY73" s="140">
        <f t="shared" si="641"/>
        <v>0</v>
      </c>
      <c r="CZ73" s="140">
        <f t="shared" si="641"/>
        <v>0</v>
      </c>
      <c r="DA73" s="140">
        <f t="shared" si="641"/>
        <v>0</v>
      </c>
      <c r="DB73" s="140">
        <f t="shared" si="641"/>
        <v>0</v>
      </c>
      <c r="DC73" s="140">
        <f t="shared" si="641"/>
        <v>0</v>
      </c>
      <c r="DD73" s="140">
        <f t="shared" si="641"/>
        <v>0</v>
      </c>
      <c r="DE73" s="140">
        <f t="shared" si="641"/>
        <v>0</v>
      </c>
      <c r="DF73" s="140">
        <f t="shared" si="641"/>
        <v>0</v>
      </c>
      <c r="DG73" s="140">
        <f t="shared" si="641"/>
        <v>0</v>
      </c>
      <c r="DH73" s="140">
        <f t="shared" si="641"/>
        <v>0</v>
      </c>
      <c r="DI73" s="140">
        <f t="shared" si="641"/>
        <v>0</v>
      </c>
      <c r="DJ73" s="140">
        <f t="shared" si="641"/>
        <v>0</v>
      </c>
      <c r="DK73" s="140">
        <f t="shared" si="641"/>
        <v>0</v>
      </c>
      <c r="DL73" s="140">
        <f t="shared" si="641"/>
        <v>0</v>
      </c>
      <c r="DM73" s="140">
        <f t="shared" si="641"/>
        <v>0</v>
      </c>
      <c r="DN73" s="140">
        <f t="shared" si="641"/>
        <v>0</v>
      </c>
      <c r="DO73" s="140">
        <f t="shared" si="641"/>
        <v>0</v>
      </c>
      <c r="DP73" s="140">
        <f t="shared" si="641"/>
        <v>0</v>
      </c>
      <c r="DQ73" s="140">
        <f t="shared" si="641"/>
        <v>0</v>
      </c>
      <c r="DR73" s="140">
        <f t="shared" si="641"/>
        <v>0</v>
      </c>
      <c r="DS73" s="140">
        <f t="shared" si="641"/>
        <v>0</v>
      </c>
      <c r="DT73" s="140">
        <f t="shared" si="641"/>
        <v>0</v>
      </c>
      <c r="DU73" s="140">
        <f t="shared" si="641"/>
        <v>0</v>
      </c>
      <c r="DV73" s="140">
        <f t="shared" si="641"/>
        <v>0</v>
      </c>
      <c r="DW73" s="140">
        <f t="shared" si="641"/>
        <v>0</v>
      </c>
      <c r="DX73" s="140">
        <f t="shared" si="641"/>
        <v>0</v>
      </c>
      <c r="DY73" s="140">
        <f t="shared" si="641"/>
        <v>0</v>
      </c>
    </row>
    <row r="74" spans="3:129">
      <c r="C74" s="146" t="s">
        <v>387</v>
      </c>
      <c r="D74" s="133" t="s">
        <v>237</v>
      </c>
      <c r="I74" s="164">
        <f t="shared" si="639"/>
        <v>0</v>
      </c>
      <c r="J74" s="140">
        <f>J70-J67</f>
        <v>0</v>
      </c>
      <c r="K74" s="140">
        <f t="shared" ref="K74:BV74" si="642">K70-K67</f>
        <v>0</v>
      </c>
      <c r="L74" s="140">
        <f t="shared" si="642"/>
        <v>0</v>
      </c>
      <c r="M74" s="140">
        <f t="shared" si="642"/>
        <v>0</v>
      </c>
      <c r="N74" s="140">
        <f t="shared" si="642"/>
        <v>0</v>
      </c>
      <c r="O74" s="140">
        <f t="shared" si="642"/>
        <v>0</v>
      </c>
      <c r="P74" s="140">
        <f t="shared" si="642"/>
        <v>28.001797529670124</v>
      </c>
      <c r="Q74" s="140">
        <f t="shared" si="642"/>
        <v>3.035621438196717</v>
      </c>
      <c r="R74" s="140">
        <f t="shared" si="642"/>
        <v>-4.1166465839580724</v>
      </c>
      <c r="S74" s="140">
        <f t="shared" si="642"/>
        <v>-2.6332783510677764</v>
      </c>
      <c r="T74" s="140">
        <f t="shared" si="642"/>
        <v>-1.9050858046945365</v>
      </c>
      <c r="U74" s="140">
        <f t="shared" si="642"/>
        <v>-0.41679315980336895</v>
      </c>
      <c r="V74" s="140">
        <f t="shared" si="642"/>
        <v>-0.68167142886493082</v>
      </c>
      <c r="W74" s="140">
        <f t="shared" si="642"/>
        <v>1.1826178894876378</v>
      </c>
      <c r="X74" s="140">
        <f t="shared" si="642"/>
        <v>1.9729842515808365</v>
      </c>
      <c r="Y74" s="140">
        <f t="shared" si="642"/>
        <v>1.5586861874001166</v>
      </c>
      <c r="Z74" s="140">
        <f t="shared" si="642"/>
        <v>3.2968050414713943</v>
      </c>
      <c r="AA74" s="140">
        <f t="shared" si="642"/>
        <v>-0.90912954974074722</v>
      </c>
      <c r="AB74" s="140">
        <f t="shared" si="642"/>
        <v>1.5927429039007706</v>
      </c>
      <c r="AC74" s="140">
        <f t="shared" si="642"/>
        <v>2.1116955078015742</v>
      </c>
      <c r="AD74" s="140">
        <f t="shared" si="642"/>
        <v>-3.2703323642860589</v>
      </c>
      <c r="AE74" s="140">
        <f t="shared" si="642"/>
        <v>-2.8595258624057287</v>
      </c>
      <c r="AF74" s="140">
        <f t="shared" si="642"/>
        <v>-2.0482560358890751</v>
      </c>
      <c r="AG74" s="140">
        <f t="shared" si="642"/>
        <v>-0.45896829350768797</v>
      </c>
      <c r="AH74" s="140">
        <f t="shared" si="642"/>
        <v>-0.72308986006178344</v>
      </c>
      <c r="AI74" s="140">
        <f t="shared" si="642"/>
        <v>1.286850690400108</v>
      </c>
      <c r="AJ74" s="140">
        <f t="shared" si="642"/>
        <v>2.1329406710955361</v>
      </c>
      <c r="AK74" s="140">
        <f t="shared" si="642"/>
        <v>1.707714798467471</v>
      </c>
      <c r="AL74" s="140">
        <f t="shared" si="642"/>
        <v>3.5711173504540916</v>
      </c>
      <c r="AM74" s="140">
        <f t="shared" si="642"/>
        <v>-0.96898431976341826</v>
      </c>
      <c r="AN74" s="140">
        <f t="shared" si="642"/>
        <v>1.6230164718485263</v>
      </c>
      <c r="AO74" s="140">
        <f t="shared" si="642"/>
        <v>3.484749763234305</v>
      </c>
      <c r="AP74" s="140">
        <f t="shared" si="642"/>
        <v>-4.7398076604370658</v>
      </c>
      <c r="AQ74" s="140">
        <f t="shared" si="642"/>
        <v>-3.1028800277901816</v>
      </c>
      <c r="AR74" s="140">
        <f t="shared" si="642"/>
        <v>-2.2038486434665643</v>
      </c>
      <c r="AS74" s="140">
        <f t="shared" si="642"/>
        <v>-0.50768553147343454</v>
      </c>
      <c r="AT74" s="140">
        <f t="shared" si="642"/>
        <v>-0.77118926191748116</v>
      </c>
      <c r="AU74" s="140">
        <f t="shared" si="642"/>
        <v>1.3907177545604981</v>
      </c>
      <c r="AV74" s="140">
        <f t="shared" si="642"/>
        <v>2.2943606630714442</v>
      </c>
      <c r="AW74" s="140">
        <f t="shared" si="642"/>
        <v>1.8567846463532156</v>
      </c>
      <c r="AX74" s="140">
        <f t="shared" si="642"/>
        <v>3.8491309516297569</v>
      </c>
      <c r="AY74" s="140">
        <f t="shared" si="642"/>
        <v>-1.0369473071549322</v>
      </c>
      <c r="AZ74" s="140">
        <f t="shared" si="642"/>
        <v>2.2960711768385167</v>
      </c>
      <c r="BA74" s="140">
        <f t="shared" si="642"/>
        <v>3.7899053004525598</v>
      </c>
      <c r="BB74" s="140">
        <f t="shared" si="642"/>
        <v>-5.1733297736705453</v>
      </c>
      <c r="BC74" s="140">
        <f t="shared" si="642"/>
        <v>-3.4325540315242229</v>
      </c>
      <c r="BD74" s="140">
        <f t="shared" si="642"/>
        <v>-2.4129972015666823</v>
      </c>
      <c r="BE74" s="140">
        <f t="shared" si="642"/>
        <v>-0.57452622790967567</v>
      </c>
      <c r="BF74" s="140">
        <f t="shared" si="642"/>
        <v>-0.83517694559544609</v>
      </c>
      <c r="BG74" s="140">
        <f t="shared" si="642"/>
        <v>1.5309343690134725</v>
      </c>
      <c r="BH74" s="140">
        <f t="shared" si="642"/>
        <v>2.5112832084903012</v>
      </c>
      <c r="BI74" s="140">
        <f t="shared" si="642"/>
        <v>2.0590571806953477</v>
      </c>
      <c r="BJ74" s="140">
        <f t="shared" si="642"/>
        <v>4.2234976265078927</v>
      </c>
      <c r="BK74" s="140">
        <f t="shared" si="642"/>
        <v>-1.1277515927080444</v>
      </c>
      <c r="BL74" s="140">
        <f t="shared" si="642"/>
        <v>5.2273086535727487E-2</v>
      </c>
      <c r="BM74" s="140">
        <f t="shared" si="642"/>
        <v>3.8562286432104784</v>
      </c>
      <c r="BN74" s="140">
        <f t="shared" si="642"/>
        <v>-5.2638630447097938</v>
      </c>
      <c r="BO74" s="140">
        <f t="shared" si="642"/>
        <v>-3.4926237270759017</v>
      </c>
      <c r="BP74" s="140">
        <f t="shared" si="642"/>
        <v>-2.4552246525940973</v>
      </c>
      <c r="BQ74" s="140">
        <f t="shared" si="642"/>
        <v>-0.58458043689809358</v>
      </c>
      <c r="BR74" s="140">
        <f t="shared" si="642"/>
        <v>-0.84979254214336919</v>
      </c>
      <c r="BS74" s="140">
        <f t="shared" si="642"/>
        <v>1.5577257204712147</v>
      </c>
      <c r="BT74" s="140">
        <f t="shared" si="642"/>
        <v>2.5552306646388878</v>
      </c>
      <c r="BU74" s="140">
        <f t="shared" si="642"/>
        <v>2.0950906813575116</v>
      </c>
      <c r="BV74" s="140">
        <f t="shared" si="642"/>
        <v>4.2974088349717903</v>
      </c>
      <c r="BW74" s="140">
        <f t="shared" ref="BW74:DY74" si="643">BW70-BW67</f>
        <v>-1.1474872455804359</v>
      </c>
      <c r="BX74" s="140">
        <f t="shared" si="643"/>
        <v>5.318786555010746E-2</v>
      </c>
      <c r="BY74" s="140">
        <f t="shared" si="643"/>
        <v>2.5445879950052159</v>
      </c>
      <c r="BZ74" s="140">
        <f t="shared" si="643"/>
        <v>-3.9752070338481076</v>
      </c>
      <c r="CA74" s="140">
        <f t="shared" si="643"/>
        <v>-3.5539135576305263</v>
      </c>
      <c r="CB74" s="140">
        <f t="shared" si="643"/>
        <v>-2.4983098271477004</v>
      </c>
      <c r="CC74" s="140">
        <f t="shared" si="643"/>
        <v>-0.59483886687018384</v>
      </c>
      <c r="CD74" s="140">
        <f t="shared" si="643"/>
        <v>-0.86470501052946602</v>
      </c>
      <c r="CE74" s="140">
        <f t="shared" si="643"/>
        <v>1.585061257568487</v>
      </c>
      <c r="CF74" s="140">
        <f t="shared" si="643"/>
        <v>2.6000707810389585</v>
      </c>
      <c r="CG74" s="140">
        <f t="shared" si="643"/>
        <v>2.1318560940933686</v>
      </c>
      <c r="CH74" s="140">
        <f t="shared" si="643"/>
        <v>4.3728213270984497</v>
      </c>
      <c r="CI74" s="140">
        <f t="shared" si="643"/>
        <v>-1.1676237688194036</v>
      </c>
      <c r="CJ74" s="140">
        <f t="shared" si="643"/>
        <v>-36.704000791057872</v>
      </c>
      <c r="CK74" s="140">
        <f t="shared" si="643"/>
        <v>0</v>
      </c>
      <c r="CL74" s="140">
        <f t="shared" si="643"/>
        <v>0</v>
      </c>
      <c r="CM74" s="140">
        <f t="shared" si="643"/>
        <v>0</v>
      </c>
      <c r="CN74" s="140">
        <f t="shared" si="643"/>
        <v>0</v>
      </c>
      <c r="CO74" s="140">
        <f t="shared" si="643"/>
        <v>0</v>
      </c>
      <c r="CP74" s="140">
        <f t="shared" si="643"/>
        <v>0</v>
      </c>
      <c r="CQ74" s="140">
        <f t="shared" si="643"/>
        <v>0</v>
      </c>
      <c r="CR74" s="140">
        <f t="shared" si="643"/>
        <v>0</v>
      </c>
      <c r="CS74" s="140">
        <f t="shared" si="643"/>
        <v>0</v>
      </c>
      <c r="CT74" s="140">
        <f t="shared" si="643"/>
        <v>0</v>
      </c>
      <c r="CU74" s="140">
        <f t="shared" si="643"/>
        <v>0</v>
      </c>
      <c r="CV74" s="140">
        <f t="shared" si="643"/>
        <v>0</v>
      </c>
      <c r="CW74" s="140">
        <f t="shared" si="643"/>
        <v>0</v>
      </c>
      <c r="CX74" s="140">
        <f t="shared" si="643"/>
        <v>0</v>
      </c>
      <c r="CY74" s="140">
        <f t="shared" si="643"/>
        <v>0</v>
      </c>
      <c r="CZ74" s="140">
        <f t="shared" si="643"/>
        <v>0</v>
      </c>
      <c r="DA74" s="140">
        <f t="shared" si="643"/>
        <v>0</v>
      </c>
      <c r="DB74" s="140">
        <f t="shared" si="643"/>
        <v>0</v>
      </c>
      <c r="DC74" s="140">
        <f t="shared" si="643"/>
        <v>0</v>
      </c>
      <c r="DD74" s="140">
        <f t="shared" si="643"/>
        <v>0</v>
      </c>
      <c r="DE74" s="140">
        <f t="shared" si="643"/>
        <v>0</v>
      </c>
      <c r="DF74" s="140">
        <f t="shared" si="643"/>
        <v>0</v>
      </c>
      <c r="DG74" s="140">
        <f t="shared" si="643"/>
        <v>0</v>
      </c>
      <c r="DH74" s="140">
        <f t="shared" si="643"/>
        <v>0</v>
      </c>
      <c r="DI74" s="140">
        <f t="shared" si="643"/>
        <v>0</v>
      </c>
      <c r="DJ74" s="140">
        <f t="shared" si="643"/>
        <v>0</v>
      </c>
      <c r="DK74" s="140">
        <f t="shared" si="643"/>
        <v>0</v>
      </c>
      <c r="DL74" s="140">
        <f t="shared" si="643"/>
        <v>0</v>
      </c>
      <c r="DM74" s="140">
        <f t="shared" si="643"/>
        <v>0</v>
      </c>
      <c r="DN74" s="140">
        <f t="shared" si="643"/>
        <v>0</v>
      </c>
      <c r="DO74" s="140">
        <f t="shared" si="643"/>
        <v>0</v>
      </c>
      <c r="DP74" s="140">
        <f t="shared" si="643"/>
        <v>0</v>
      </c>
      <c r="DQ74" s="140">
        <f t="shared" si="643"/>
        <v>0</v>
      </c>
      <c r="DR74" s="140">
        <f t="shared" si="643"/>
        <v>0</v>
      </c>
      <c r="DS74" s="140">
        <f t="shared" si="643"/>
        <v>0</v>
      </c>
      <c r="DT74" s="140">
        <f t="shared" si="643"/>
        <v>0</v>
      </c>
      <c r="DU74" s="140">
        <f t="shared" si="643"/>
        <v>0</v>
      </c>
      <c r="DV74" s="140">
        <f t="shared" si="643"/>
        <v>0</v>
      </c>
      <c r="DW74" s="140">
        <f t="shared" si="643"/>
        <v>0</v>
      </c>
      <c r="DX74" s="140">
        <f t="shared" si="643"/>
        <v>0</v>
      </c>
      <c r="DY74" s="140">
        <f t="shared" si="643"/>
        <v>0</v>
      </c>
    </row>
    <row r="75" spans="3:129" ht="13.5" thickBot="1">
      <c r="C75" s="146" t="s">
        <v>388</v>
      </c>
      <c r="D75" s="133" t="s">
        <v>237</v>
      </c>
      <c r="I75" s="164">
        <f t="shared" si="639"/>
        <v>0</v>
      </c>
      <c r="J75" s="177">
        <f>SUM(J73:J74)</f>
        <v>0</v>
      </c>
      <c r="K75" s="177">
        <f t="shared" ref="K75:BV75" si="644">SUM(K73:K74)</f>
        <v>0</v>
      </c>
      <c r="L75" s="177">
        <f t="shared" si="644"/>
        <v>0</v>
      </c>
      <c r="M75" s="177">
        <f t="shared" si="644"/>
        <v>0</v>
      </c>
      <c r="N75" s="177">
        <f t="shared" si="644"/>
        <v>0</v>
      </c>
      <c r="O75" s="177">
        <f t="shared" si="644"/>
        <v>0</v>
      </c>
      <c r="P75" s="177">
        <f t="shared" si="644"/>
        <v>-80.23287988968471</v>
      </c>
      <c r="Q75" s="177">
        <f t="shared" si="644"/>
        <v>-8.5609511424484417</v>
      </c>
      <c r="R75" s="177">
        <f t="shared" si="644"/>
        <v>12.891659867654823</v>
      </c>
      <c r="S75" s="177">
        <f t="shared" si="644"/>
        <v>10.715665197319336</v>
      </c>
      <c r="T75" s="177">
        <f t="shared" si="644"/>
        <v>6.3929061307893278</v>
      </c>
      <c r="U75" s="177">
        <f t="shared" si="644"/>
        <v>2.4694649047127726</v>
      </c>
      <c r="V75" s="177">
        <f t="shared" si="644"/>
        <v>1.8438043775866788</v>
      </c>
      <c r="W75" s="177">
        <f t="shared" si="644"/>
        <v>-4.2291159814801134</v>
      </c>
      <c r="X75" s="177">
        <f t="shared" si="644"/>
        <v>-6.3250076839030278</v>
      </c>
      <c r="Y75" s="177">
        <f t="shared" si="644"/>
        <v>-6.3785234900192442</v>
      </c>
      <c r="Z75" s="177">
        <f t="shared" si="644"/>
        <v>-11.134485281109257</v>
      </c>
      <c r="AA75" s="177">
        <f t="shared" si="644"/>
        <v>2.6986930309044155</v>
      </c>
      <c r="AB75" s="177">
        <f t="shared" si="644"/>
        <v>-5.6229022573895548</v>
      </c>
      <c r="AC75" s="177">
        <f t="shared" si="644"/>
        <v>-5.8503957046567159</v>
      </c>
      <c r="AD75" s="177">
        <f t="shared" si="644"/>
        <v>10.464274977204486</v>
      </c>
      <c r="AE75" s="177">
        <f t="shared" si="644"/>
        <v>11.379347255873842</v>
      </c>
      <c r="AF75" s="177">
        <f t="shared" si="644"/>
        <v>6.8029353619604009</v>
      </c>
      <c r="AG75" s="177">
        <f t="shared" si="644"/>
        <v>2.619706975309505</v>
      </c>
      <c r="AH75" s="177">
        <f t="shared" si="644"/>
        <v>1.9707510001532782</v>
      </c>
      <c r="AI75" s="177">
        <f t="shared" si="644"/>
        <v>-4.4856654386321466</v>
      </c>
      <c r="AJ75" s="177">
        <f t="shared" si="644"/>
        <v>-6.71825072675394</v>
      </c>
      <c r="AK75" s="177">
        <f t="shared" si="644"/>
        <v>-6.7586421907798311</v>
      </c>
      <c r="AL75" s="177">
        <f t="shared" si="644"/>
        <v>-11.82225899363193</v>
      </c>
      <c r="AM75" s="177">
        <f t="shared" si="644"/>
        <v>2.8793597662580801</v>
      </c>
      <c r="AN75" s="177">
        <f t="shared" si="644"/>
        <v>-5.5926286894417991</v>
      </c>
      <c r="AO75" s="177">
        <f t="shared" si="644"/>
        <v>-9.6580324948302092</v>
      </c>
      <c r="AP75" s="177">
        <f t="shared" si="644"/>
        <v>14.536272984724221</v>
      </c>
      <c r="AQ75" s="177">
        <f t="shared" si="644"/>
        <v>12.025922660381863</v>
      </c>
      <c r="AR75" s="177">
        <f t="shared" si="644"/>
        <v>7.2005422167484952</v>
      </c>
      <c r="AS75" s="177">
        <f t="shared" si="644"/>
        <v>2.7634069416448526</v>
      </c>
      <c r="AT75" s="177">
        <f t="shared" si="644"/>
        <v>2.0910166520610183</v>
      </c>
      <c r="AU75" s="177">
        <f t="shared" si="644"/>
        <v>-4.7425806325362885</v>
      </c>
      <c r="AV75" s="177">
        <f t="shared" si="644"/>
        <v>-7.1100301971436153</v>
      </c>
      <c r="AW75" s="177">
        <f t="shared" si="644"/>
        <v>-7.138719654722042</v>
      </c>
      <c r="AX75" s="177">
        <f t="shared" si="644"/>
        <v>-12.50633141396165</v>
      </c>
      <c r="AY75" s="177">
        <f t="shared" si="644"/>
        <v>3.051918284242916</v>
      </c>
      <c r="AZ75" s="177">
        <f t="shared" si="644"/>
        <v>-7.805832048967936</v>
      </c>
      <c r="BA75" s="177">
        <f t="shared" si="644"/>
        <v>-10.435223731805493</v>
      </c>
      <c r="BB75" s="177">
        <f t="shared" si="644"/>
        <v>15.690192806974622</v>
      </c>
      <c r="BC75" s="177">
        <f t="shared" si="644"/>
        <v>12.942150054497272</v>
      </c>
      <c r="BD75" s="177">
        <f t="shared" si="644"/>
        <v>7.7658729059601939</v>
      </c>
      <c r="BE75" s="177">
        <f t="shared" si="644"/>
        <v>2.9659503312301148</v>
      </c>
      <c r="BF75" s="177">
        <f t="shared" si="644"/>
        <v>2.2627400436518634</v>
      </c>
      <c r="BG75" s="177">
        <f t="shared" si="644"/>
        <v>-5.1074591793736275</v>
      </c>
      <c r="BH75" s="177">
        <f t="shared" si="644"/>
        <v>-7.667586899036575</v>
      </c>
      <c r="BI75" s="177">
        <f t="shared" si="644"/>
        <v>-7.677253356939076</v>
      </c>
      <c r="BJ75" s="177">
        <f t="shared" si="644"/>
        <v>-13.478885169191017</v>
      </c>
      <c r="BK75" s="177">
        <f t="shared" si="644"/>
        <v>3.2978441062166794</v>
      </c>
      <c r="BL75" s="177">
        <f t="shared" si="644"/>
        <v>5.2273086535727487E-2</v>
      </c>
      <c r="BM75" s="177">
        <f t="shared" si="644"/>
        <v>-10.368900389047575</v>
      </c>
      <c r="BN75" s="177">
        <f t="shared" si="644"/>
        <v>15.599659535935373</v>
      </c>
      <c r="BO75" s="177">
        <f t="shared" si="644"/>
        <v>12.882080358945593</v>
      </c>
      <c r="BP75" s="177">
        <f t="shared" si="644"/>
        <v>7.7236454549327789</v>
      </c>
      <c r="BQ75" s="177">
        <f t="shared" si="644"/>
        <v>2.9558961222416968</v>
      </c>
      <c r="BR75" s="177">
        <f t="shared" si="644"/>
        <v>2.2481244471039403</v>
      </c>
      <c r="BS75" s="177">
        <f t="shared" si="644"/>
        <v>-5.0806678279158852</v>
      </c>
      <c r="BT75" s="177">
        <f t="shared" si="644"/>
        <v>-7.6236394428879883</v>
      </c>
      <c r="BU75" s="177">
        <f t="shared" si="644"/>
        <v>-7.641219856276912</v>
      </c>
      <c r="BV75" s="177">
        <f t="shared" si="644"/>
        <v>-13.404973960727119</v>
      </c>
      <c r="BW75" s="177">
        <f t="shared" ref="BW75:DY75" si="645">SUM(BW73:BW74)</f>
        <v>3.2781084533442879</v>
      </c>
      <c r="BX75" s="177">
        <f t="shared" si="645"/>
        <v>5.318786555010746E-2</v>
      </c>
      <c r="BY75" s="177">
        <f t="shared" si="645"/>
        <v>-6.6118168993218234</v>
      </c>
      <c r="BZ75" s="177">
        <f t="shared" si="645"/>
        <v>11.819591408866046</v>
      </c>
      <c r="CA75" s="177">
        <f t="shared" si="645"/>
        <v>12.820790528390969</v>
      </c>
      <c r="CB75" s="177">
        <f t="shared" si="645"/>
        <v>7.6805602803791757</v>
      </c>
      <c r="CC75" s="177">
        <f t="shared" si="645"/>
        <v>2.9456376922696066</v>
      </c>
      <c r="CD75" s="177">
        <f t="shared" si="645"/>
        <v>2.2332119787178435</v>
      </c>
      <c r="CE75" s="177">
        <f t="shared" si="645"/>
        <v>-5.0533322908186129</v>
      </c>
      <c r="CF75" s="177">
        <f t="shared" si="645"/>
        <v>-7.5787993264879177</v>
      </c>
      <c r="CG75" s="177">
        <f t="shared" si="645"/>
        <v>-7.604454443541055</v>
      </c>
      <c r="CH75" s="177">
        <f t="shared" si="645"/>
        <v>-13.32956146860046</v>
      </c>
      <c r="CI75" s="177">
        <f t="shared" si="645"/>
        <v>3.2579719301053203</v>
      </c>
      <c r="CJ75" s="177">
        <f t="shared" si="645"/>
        <v>96.063870176684077</v>
      </c>
      <c r="CK75" s="177">
        <f t="shared" si="645"/>
        <v>0</v>
      </c>
      <c r="CL75" s="177">
        <f t="shared" si="645"/>
        <v>0</v>
      </c>
      <c r="CM75" s="177">
        <f t="shared" si="645"/>
        <v>0</v>
      </c>
      <c r="CN75" s="177">
        <f t="shared" si="645"/>
        <v>0</v>
      </c>
      <c r="CO75" s="177">
        <f t="shared" si="645"/>
        <v>0</v>
      </c>
      <c r="CP75" s="177">
        <f t="shared" si="645"/>
        <v>0</v>
      </c>
      <c r="CQ75" s="177">
        <f t="shared" si="645"/>
        <v>0</v>
      </c>
      <c r="CR75" s="177">
        <f t="shared" si="645"/>
        <v>0</v>
      </c>
      <c r="CS75" s="177">
        <f t="shared" si="645"/>
        <v>0</v>
      </c>
      <c r="CT75" s="177">
        <f t="shared" si="645"/>
        <v>0</v>
      </c>
      <c r="CU75" s="177">
        <f t="shared" si="645"/>
        <v>0</v>
      </c>
      <c r="CV75" s="177">
        <f t="shared" si="645"/>
        <v>0</v>
      </c>
      <c r="CW75" s="177">
        <f t="shared" si="645"/>
        <v>0</v>
      </c>
      <c r="CX75" s="177">
        <f t="shared" si="645"/>
        <v>0</v>
      </c>
      <c r="CY75" s="177">
        <f t="shared" si="645"/>
        <v>0</v>
      </c>
      <c r="CZ75" s="177">
        <f t="shared" si="645"/>
        <v>0</v>
      </c>
      <c r="DA75" s="177">
        <f t="shared" si="645"/>
        <v>0</v>
      </c>
      <c r="DB75" s="177">
        <f t="shared" si="645"/>
        <v>0</v>
      </c>
      <c r="DC75" s="177">
        <f t="shared" si="645"/>
        <v>0</v>
      </c>
      <c r="DD75" s="177">
        <f t="shared" si="645"/>
        <v>0</v>
      </c>
      <c r="DE75" s="177">
        <f t="shared" si="645"/>
        <v>0</v>
      </c>
      <c r="DF75" s="177">
        <f t="shared" si="645"/>
        <v>0</v>
      </c>
      <c r="DG75" s="177">
        <f t="shared" si="645"/>
        <v>0</v>
      </c>
      <c r="DH75" s="177">
        <f t="shared" si="645"/>
        <v>0</v>
      </c>
      <c r="DI75" s="177">
        <f t="shared" si="645"/>
        <v>0</v>
      </c>
      <c r="DJ75" s="177">
        <f t="shared" si="645"/>
        <v>0</v>
      </c>
      <c r="DK75" s="177">
        <f t="shared" si="645"/>
        <v>0</v>
      </c>
      <c r="DL75" s="177">
        <f t="shared" si="645"/>
        <v>0</v>
      </c>
      <c r="DM75" s="177">
        <f t="shared" si="645"/>
        <v>0</v>
      </c>
      <c r="DN75" s="177">
        <f t="shared" si="645"/>
        <v>0</v>
      </c>
      <c r="DO75" s="177">
        <f t="shared" si="645"/>
        <v>0</v>
      </c>
      <c r="DP75" s="177">
        <f t="shared" si="645"/>
        <v>0</v>
      </c>
      <c r="DQ75" s="177">
        <f t="shared" si="645"/>
        <v>0</v>
      </c>
      <c r="DR75" s="177">
        <f t="shared" si="645"/>
        <v>0</v>
      </c>
      <c r="DS75" s="177">
        <f t="shared" si="645"/>
        <v>0</v>
      </c>
      <c r="DT75" s="177">
        <f t="shared" si="645"/>
        <v>0</v>
      </c>
      <c r="DU75" s="177">
        <f t="shared" si="645"/>
        <v>0</v>
      </c>
      <c r="DV75" s="177">
        <f t="shared" si="645"/>
        <v>0</v>
      </c>
      <c r="DW75" s="177">
        <f t="shared" si="645"/>
        <v>0</v>
      </c>
      <c r="DX75" s="177">
        <f t="shared" si="645"/>
        <v>0</v>
      </c>
      <c r="DY75" s="177">
        <f t="shared" si="645"/>
        <v>0</v>
      </c>
    </row>
    <row r="76" spans="3:129" ht="13.5" thickTop="1"/>
  </sheetData>
  <conditionalFormatting sqref="J6">
    <cfRule type="cellIs" dxfId="71" priority="20" stopIfTrue="1" operator="equal">
      <formula>1</formula>
    </cfRule>
  </conditionalFormatting>
  <conditionalFormatting sqref="J7">
    <cfRule type="cellIs" dxfId="70" priority="19" stopIfTrue="1" operator="equal">
      <formula>1</formula>
    </cfRule>
  </conditionalFormatting>
  <conditionalFormatting sqref="K6:L6">
    <cfRule type="cellIs" dxfId="69" priority="18" stopIfTrue="1" operator="equal">
      <formula>1</formula>
    </cfRule>
  </conditionalFormatting>
  <conditionalFormatting sqref="K7:L7">
    <cfRule type="cellIs" dxfId="68" priority="17" stopIfTrue="1" operator="equal">
      <formula>1</formula>
    </cfRule>
  </conditionalFormatting>
  <conditionalFormatting sqref="CH4:DY4">
    <cfRule type="expression" dxfId="67" priority="7" stopIfTrue="1">
      <formula>CH$6=1</formula>
    </cfRule>
    <cfRule type="expression" dxfId="66" priority="8" stopIfTrue="1">
      <formula>CH$7=1</formula>
    </cfRule>
  </conditionalFormatting>
  <conditionalFormatting sqref="J4:L4">
    <cfRule type="expression" dxfId="65" priority="15" stopIfTrue="1">
      <formula>J$6=1</formula>
    </cfRule>
    <cfRule type="expression" dxfId="64" priority="16" stopIfTrue="1">
      <formula>J$7=1</formula>
    </cfRule>
  </conditionalFormatting>
  <conditionalFormatting sqref="M6:CG6">
    <cfRule type="cellIs" dxfId="63" priority="14" stopIfTrue="1" operator="equal">
      <formula>1</formula>
    </cfRule>
  </conditionalFormatting>
  <conditionalFormatting sqref="M7:CG7">
    <cfRule type="cellIs" dxfId="62" priority="13" stopIfTrue="1" operator="equal">
      <formula>1</formula>
    </cfRule>
  </conditionalFormatting>
  <conditionalFormatting sqref="M4:CG4 N5:O5">
    <cfRule type="expression" dxfId="61" priority="11" stopIfTrue="1">
      <formula>M$6=1</formula>
    </cfRule>
    <cfRule type="expression" dxfId="60" priority="12" stopIfTrue="1">
      <formula>M$7=1</formula>
    </cfRule>
  </conditionalFormatting>
  <conditionalFormatting sqref="CH6:DY6">
    <cfRule type="cellIs" dxfId="59" priority="10" stopIfTrue="1" operator="equal">
      <formula>1</formula>
    </cfRule>
  </conditionalFormatting>
  <conditionalFormatting sqref="CH7:DY7">
    <cfRule type="cellIs" dxfId="58" priority="9" stopIfTrue="1" operator="equal">
      <formula>1</formula>
    </cfRule>
  </conditionalFormatting>
  <conditionalFormatting sqref="J5:M5">
    <cfRule type="expression" dxfId="57" priority="5" stopIfTrue="1">
      <formula>J$6=1</formula>
    </cfRule>
    <cfRule type="expression" dxfId="56" priority="6" stopIfTrue="1">
      <formula>J$7=1</formula>
    </cfRule>
  </conditionalFormatting>
  <conditionalFormatting sqref="P5:DY5">
    <cfRule type="expression" dxfId="55" priority="3" stopIfTrue="1">
      <formula>P$6=1</formula>
    </cfRule>
    <cfRule type="expression" dxfId="54" priority="4" stopIfTrue="1">
      <formula>P$7=1</formula>
    </cfRule>
  </conditionalFormatting>
  <conditionalFormatting sqref="J48:DY48">
    <cfRule type="cellIs" dxfId="53" priority="1" stopIfTrue="1" operator="equal">
      <formula>1</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theme="0" tint="-0.249977111117893"/>
  </sheetPr>
  <dimension ref="A1:FA16"/>
  <sheetViews>
    <sheetView showGridLines="0" zoomScaleNormal="100" workbookViewId="0">
      <selection activeCell="C1" sqref="C1"/>
    </sheetView>
  </sheetViews>
  <sheetFormatPr baseColWidth="10" defaultColWidth="0" defaultRowHeight="12.75"/>
  <cols>
    <col min="1" max="2" width="4.140625" customWidth="1"/>
    <col min="3" max="3" width="49.42578125" customWidth="1"/>
    <col min="4" max="5" width="13" customWidth="1"/>
    <col min="6" max="8" width="5.85546875" customWidth="1"/>
    <col min="9" max="129" width="11.42578125" customWidth="1"/>
    <col min="130" max="157" width="0" hidden="1" customWidth="1"/>
    <col min="158" max="16384" width="11.42578125" hidden="1"/>
  </cols>
  <sheetData>
    <row r="1" spans="1:156" ht="20.2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row>
    <row r="2" spans="1:156" ht="15">
      <c r="A2" s="42"/>
      <c r="B2" s="42"/>
      <c r="C2" s="3" t="str">
        <f>"Modell: " &amp;Name_Modell</f>
        <v>Modell: Projektfinanzierung</v>
      </c>
      <c r="D2" s="36"/>
      <c r="E2" s="36"/>
      <c r="F2" s="36"/>
      <c r="G2" s="36"/>
      <c r="H2" s="36"/>
      <c r="I2" s="36"/>
      <c r="J2" s="36"/>
    </row>
    <row r="3" spans="1:156" ht="20.25">
      <c r="A3" s="38"/>
      <c r="B3" s="42"/>
      <c r="C3" s="3"/>
      <c r="D3" s="36"/>
      <c r="E3" s="36"/>
      <c r="F3" s="42"/>
      <c r="G3" s="116"/>
      <c r="H3" s="116"/>
      <c r="I3" s="117"/>
      <c r="J3" s="115"/>
      <c r="L3" s="115"/>
      <c r="M3" s="111"/>
      <c r="N3" s="115"/>
      <c r="O3" s="111"/>
      <c r="P3" s="115"/>
      <c r="Q3" s="111"/>
      <c r="R3" s="115"/>
      <c r="S3" s="111"/>
      <c r="T3" s="115"/>
      <c r="U3" s="111"/>
      <c r="V3" s="115"/>
      <c r="W3" s="111"/>
      <c r="X3" s="115"/>
      <c r="Y3" s="111"/>
      <c r="Z3" s="115"/>
      <c r="AA3" s="111"/>
      <c r="AB3" s="115"/>
      <c r="AC3" s="111"/>
      <c r="AD3" s="115"/>
      <c r="AE3" s="111"/>
      <c r="AF3" s="115"/>
      <c r="AG3" s="111"/>
      <c r="AH3" s="115"/>
      <c r="AI3" s="111"/>
      <c r="AJ3" s="115"/>
      <c r="AK3" s="111"/>
      <c r="AL3" s="115"/>
      <c r="AM3" s="111"/>
      <c r="AN3" s="115"/>
      <c r="AO3" s="111"/>
      <c r="AP3" s="115"/>
      <c r="AQ3" s="111"/>
      <c r="AR3" s="115"/>
      <c r="AS3" s="111"/>
      <c r="AT3" s="115"/>
      <c r="AU3" s="111"/>
      <c r="AV3" s="115"/>
      <c r="AW3" s="111"/>
      <c r="AX3" s="115"/>
      <c r="AY3" s="111"/>
      <c r="AZ3" s="115"/>
      <c r="BA3" s="111"/>
      <c r="BB3" s="115"/>
      <c r="BC3" s="111"/>
      <c r="BD3" s="115"/>
      <c r="BE3" s="111"/>
      <c r="BF3" s="115"/>
      <c r="BG3" s="111"/>
      <c r="BH3" s="115"/>
      <c r="BI3" s="111"/>
      <c r="BJ3" s="115"/>
      <c r="BK3" s="111"/>
      <c r="BL3" s="115"/>
      <c r="BM3" s="111"/>
      <c r="BN3" s="115"/>
      <c r="BO3" s="111"/>
      <c r="BP3" s="115"/>
      <c r="BQ3" s="111"/>
      <c r="BR3" s="115"/>
      <c r="BS3" s="111"/>
      <c r="BT3" s="115"/>
      <c r="BU3" s="111"/>
      <c r="BV3" s="115"/>
      <c r="BW3" s="111"/>
      <c r="BX3" s="115"/>
      <c r="BY3" s="111"/>
      <c r="BZ3" s="115"/>
      <c r="CA3" s="111"/>
      <c r="CB3" s="115"/>
      <c r="CC3" s="111"/>
      <c r="CD3" s="115"/>
      <c r="CE3" s="111"/>
      <c r="CF3" s="115"/>
      <c r="CG3" s="111"/>
      <c r="CH3" s="115"/>
      <c r="CI3" s="111"/>
      <c r="CJ3" s="115"/>
      <c r="CK3" s="111"/>
      <c r="CL3" s="115"/>
      <c r="CM3" s="111"/>
      <c r="CN3" s="115"/>
      <c r="CO3" s="111"/>
      <c r="CP3" s="115"/>
      <c r="CQ3" s="111"/>
      <c r="CR3" s="115"/>
      <c r="CS3" s="111"/>
      <c r="CT3" s="115"/>
      <c r="CU3" s="111"/>
      <c r="CV3" s="115"/>
      <c r="CW3" s="111"/>
      <c r="CX3" s="115"/>
      <c r="CY3" s="111"/>
      <c r="CZ3" s="115"/>
      <c r="DA3" s="111"/>
      <c r="DB3" s="115"/>
      <c r="DC3" s="111"/>
      <c r="DD3" s="115"/>
      <c r="DE3" s="111"/>
      <c r="DF3" s="115"/>
      <c r="DG3" s="111"/>
      <c r="DH3" s="115"/>
      <c r="DI3" s="111"/>
      <c r="DJ3" s="115"/>
      <c r="DK3" s="111"/>
      <c r="DL3" s="115"/>
      <c r="DM3" s="111"/>
      <c r="DN3" s="115"/>
      <c r="DO3" s="111"/>
      <c r="DP3" s="115"/>
      <c r="DQ3" s="111"/>
      <c r="DR3" s="115"/>
      <c r="DS3" s="111"/>
      <c r="DT3" s="115"/>
      <c r="DU3" s="111"/>
      <c r="DV3" s="115"/>
      <c r="DW3" s="111"/>
      <c r="DX3" s="115"/>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row>
    <row r="4" spans="1:156" ht="15" customHeight="1">
      <c r="A4" s="38"/>
      <c r="B4" s="118"/>
      <c r="C4" s="119" t="s">
        <v>151</v>
      </c>
      <c r="D4" s="120"/>
      <c r="E4" s="120"/>
      <c r="F4" s="120"/>
      <c r="G4" s="121"/>
      <c r="H4" s="117"/>
      <c r="I4" s="117"/>
      <c r="J4" s="127">
        <f t="shared" ref="J4:BU4" si="0">I5+1</f>
        <v>41821</v>
      </c>
      <c r="K4" s="127">
        <f t="shared" si="0"/>
        <v>41852</v>
      </c>
      <c r="L4" s="127">
        <f t="shared" si="0"/>
        <v>41883</v>
      </c>
      <c r="M4" s="127">
        <f t="shared" si="0"/>
        <v>41913</v>
      </c>
      <c r="N4" s="127">
        <f t="shared" si="0"/>
        <v>41944</v>
      </c>
      <c r="O4" s="127">
        <f t="shared" si="0"/>
        <v>41974</v>
      </c>
      <c r="P4" s="127">
        <f t="shared" si="0"/>
        <v>42005</v>
      </c>
      <c r="Q4" s="127">
        <f t="shared" si="0"/>
        <v>42036</v>
      </c>
      <c r="R4" s="127">
        <f t="shared" si="0"/>
        <v>42064</v>
      </c>
      <c r="S4" s="127">
        <f t="shared" si="0"/>
        <v>42095</v>
      </c>
      <c r="T4" s="127">
        <f t="shared" si="0"/>
        <v>42125</v>
      </c>
      <c r="U4" s="127">
        <f t="shared" si="0"/>
        <v>42156</v>
      </c>
      <c r="V4" s="127">
        <f t="shared" si="0"/>
        <v>42186</v>
      </c>
      <c r="W4" s="127">
        <f t="shared" si="0"/>
        <v>42217</v>
      </c>
      <c r="X4" s="127">
        <f t="shared" si="0"/>
        <v>42248</v>
      </c>
      <c r="Y4" s="127">
        <f t="shared" si="0"/>
        <v>42278</v>
      </c>
      <c r="Z4" s="127">
        <f t="shared" si="0"/>
        <v>42309</v>
      </c>
      <c r="AA4" s="127">
        <f t="shared" si="0"/>
        <v>42339</v>
      </c>
      <c r="AB4" s="127">
        <f t="shared" si="0"/>
        <v>42370</v>
      </c>
      <c r="AC4" s="127">
        <f t="shared" si="0"/>
        <v>42401</v>
      </c>
      <c r="AD4" s="127">
        <f t="shared" si="0"/>
        <v>42430</v>
      </c>
      <c r="AE4" s="127">
        <f t="shared" si="0"/>
        <v>42461</v>
      </c>
      <c r="AF4" s="127">
        <f t="shared" si="0"/>
        <v>42491</v>
      </c>
      <c r="AG4" s="127">
        <f t="shared" si="0"/>
        <v>42522</v>
      </c>
      <c r="AH4" s="127">
        <f t="shared" si="0"/>
        <v>42552</v>
      </c>
      <c r="AI4" s="127">
        <f t="shared" si="0"/>
        <v>42583</v>
      </c>
      <c r="AJ4" s="127">
        <f t="shared" si="0"/>
        <v>42614</v>
      </c>
      <c r="AK4" s="127">
        <f t="shared" si="0"/>
        <v>42644</v>
      </c>
      <c r="AL4" s="127">
        <f t="shared" si="0"/>
        <v>42675</v>
      </c>
      <c r="AM4" s="127">
        <f t="shared" si="0"/>
        <v>42705</v>
      </c>
      <c r="AN4" s="127">
        <f t="shared" si="0"/>
        <v>42736</v>
      </c>
      <c r="AO4" s="127">
        <f t="shared" si="0"/>
        <v>42767</v>
      </c>
      <c r="AP4" s="127">
        <f t="shared" si="0"/>
        <v>42795</v>
      </c>
      <c r="AQ4" s="127">
        <f t="shared" si="0"/>
        <v>42826</v>
      </c>
      <c r="AR4" s="127">
        <f t="shared" si="0"/>
        <v>42856</v>
      </c>
      <c r="AS4" s="127">
        <f t="shared" si="0"/>
        <v>42887</v>
      </c>
      <c r="AT4" s="127">
        <f t="shared" si="0"/>
        <v>42917</v>
      </c>
      <c r="AU4" s="127">
        <f t="shared" si="0"/>
        <v>42948</v>
      </c>
      <c r="AV4" s="127">
        <f t="shared" si="0"/>
        <v>42979</v>
      </c>
      <c r="AW4" s="127">
        <f t="shared" si="0"/>
        <v>43009</v>
      </c>
      <c r="AX4" s="127">
        <f t="shared" si="0"/>
        <v>43040</v>
      </c>
      <c r="AY4" s="127">
        <f t="shared" si="0"/>
        <v>43070</v>
      </c>
      <c r="AZ4" s="127">
        <f t="shared" si="0"/>
        <v>43101</v>
      </c>
      <c r="BA4" s="127">
        <f t="shared" si="0"/>
        <v>43132</v>
      </c>
      <c r="BB4" s="127">
        <f t="shared" si="0"/>
        <v>43160</v>
      </c>
      <c r="BC4" s="127">
        <f t="shared" si="0"/>
        <v>43191</v>
      </c>
      <c r="BD4" s="127">
        <f t="shared" si="0"/>
        <v>43221</v>
      </c>
      <c r="BE4" s="127">
        <f t="shared" si="0"/>
        <v>43252</v>
      </c>
      <c r="BF4" s="127">
        <f t="shared" si="0"/>
        <v>43282</v>
      </c>
      <c r="BG4" s="127">
        <f t="shared" si="0"/>
        <v>43313</v>
      </c>
      <c r="BH4" s="127">
        <f t="shared" si="0"/>
        <v>43344</v>
      </c>
      <c r="BI4" s="127">
        <f t="shared" si="0"/>
        <v>43374</v>
      </c>
      <c r="BJ4" s="127">
        <f t="shared" si="0"/>
        <v>43405</v>
      </c>
      <c r="BK4" s="127">
        <f t="shared" si="0"/>
        <v>43435</v>
      </c>
      <c r="BL4" s="127">
        <f t="shared" si="0"/>
        <v>43466</v>
      </c>
      <c r="BM4" s="127">
        <f t="shared" si="0"/>
        <v>43497</v>
      </c>
      <c r="BN4" s="127">
        <f t="shared" si="0"/>
        <v>43525</v>
      </c>
      <c r="BO4" s="127">
        <f t="shared" si="0"/>
        <v>43556</v>
      </c>
      <c r="BP4" s="127">
        <f t="shared" si="0"/>
        <v>43586</v>
      </c>
      <c r="BQ4" s="127">
        <f t="shared" si="0"/>
        <v>43617</v>
      </c>
      <c r="BR4" s="127">
        <f t="shared" si="0"/>
        <v>43647</v>
      </c>
      <c r="BS4" s="127">
        <f t="shared" si="0"/>
        <v>43678</v>
      </c>
      <c r="BT4" s="127">
        <f t="shared" si="0"/>
        <v>43709</v>
      </c>
      <c r="BU4" s="127">
        <f t="shared" si="0"/>
        <v>43739</v>
      </c>
      <c r="BV4" s="127">
        <f t="shared" ref="BV4:DY4" si="1">BU5+1</f>
        <v>43770</v>
      </c>
      <c r="BW4" s="127">
        <f t="shared" si="1"/>
        <v>43800</v>
      </c>
      <c r="BX4" s="127">
        <f t="shared" si="1"/>
        <v>43831</v>
      </c>
      <c r="BY4" s="127">
        <f t="shared" si="1"/>
        <v>43862</v>
      </c>
      <c r="BZ4" s="127">
        <f t="shared" si="1"/>
        <v>43891</v>
      </c>
      <c r="CA4" s="127">
        <f t="shared" si="1"/>
        <v>43922</v>
      </c>
      <c r="CB4" s="127">
        <f t="shared" si="1"/>
        <v>43952</v>
      </c>
      <c r="CC4" s="127">
        <f t="shared" si="1"/>
        <v>43983</v>
      </c>
      <c r="CD4" s="127">
        <f t="shared" si="1"/>
        <v>44013</v>
      </c>
      <c r="CE4" s="127">
        <f t="shared" si="1"/>
        <v>44044</v>
      </c>
      <c r="CF4" s="127">
        <f t="shared" si="1"/>
        <v>44075</v>
      </c>
      <c r="CG4" s="127">
        <f t="shared" si="1"/>
        <v>44105</v>
      </c>
      <c r="CH4" s="127">
        <f t="shared" si="1"/>
        <v>44136</v>
      </c>
      <c r="CI4" s="127">
        <f t="shared" si="1"/>
        <v>44166</v>
      </c>
      <c r="CJ4" s="127">
        <f t="shared" si="1"/>
        <v>44197</v>
      </c>
      <c r="CK4" s="127">
        <f t="shared" si="1"/>
        <v>44228</v>
      </c>
      <c r="CL4" s="127">
        <f t="shared" si="1"/>
        <v>44256</v>
      </c>
      <c r="CM4" s="127">
        <f t="shared" si="1"/>
        <v>44287</v>
      </c>
      <c r="CN4" s="127">
        <f t="shared" si="1"/>
        <v>44317</v>
      </c>
      <c r="CO4" s="127">
        <f t="shared" si="1"/>
        <v>44348</v>
      </c>
      <c r="CP4" s="127">
        <f t="shared" si="1"/>
        <v>44378</v>
      </c>
      <c r="CQ4" s="127">
        <f t="shared" si="1"/>
        <v>44409</v>
      </c>
      <c r="CR4" s="127">
        <f t="shared" si="1"/>
        <v>44440</v>
      </c>
      <c r="CS4" s="127">
        <f t="shared" si="1"/>
        <v>44470</v>
      </c>
      <c r="CT4" s="127">
        <f t="shared" si="1"/>
        <v>44501</v>
      </c>
      <c r="CU4" s="127">
        <f t="shared" si="1"/>
        <v>44531</v>
      </c>
      <c r="CV4" s="127">
        <f t="shared" si="1"/>
        <v>44562</v>
      </c>
      <c r="CW4" s="127">
        <f t="shared" si="1"/>
        <v>44593</v>
      </c>
      <c r="CX4" s="127">
        <f t="shared" si="1"/>
        <v>44621</v>
      </c>
      <c r="CY4" s="127">
        <f t="shared" si="1"/>
        <v>44652</v>
      </c>
      <c r="CZ4" s="127">
        <f t="shared" si="1"/>
        <v>44682</v>
      </c>
      <c r="DA4" s="127">
        <f t="shared" si="1"/>
        <v>44713</v>
      </c>
      <c r="DB4" s="127">
        <f t="shared" si="1"/>
        <v>44743</v>
      </c>
      <c r="DC4" s="127">
        <f t="shared" si="1"/>
        <v>44774</v>
      </c>
      <c r="DD4" s="127">
        <f t="shared" si="1"/>
        <v>44805</v>
      </c>
      <c r="DE4" s="127">
        <f t="shared" si="1"/>
        <v>44835</v>
      </c>
      <c r="DF4" s="127">
        <f t="shared" si="1"/>
        <v>44866</v>
      </c>
      <c r="DG4" s="127">
        <f t="shared" si="1"/>
        <v>44896</v>
      </c>
      <c r="DH4" s="127">
        <f t="shared" si="1"/>
        <v>44927</v>
      </c>
      <c r="DI4" s="127">
        <f t="shared" si="1"/>
        <v>44958</v>
      </c>
      <c r="DJ4" s="127">
        <f t="shared" si="1"/>
        <v>44986</v>
      </c>
      <c r="DK4" s="127">
        <f t="shared" si="1"/>
        <v>45017</v>
      </c>
      <c r="DL4" s="127">
        <f t="shared" si="1"/>
        <v>45047</v>
      </c>
      <c r="DM4" s="127">
        <f t="shared" si="1"/>
        <v>45078</v>
      </c>
      <c r="DN4" s="127">
        <f t="shared" si="1"/>
        <v>45108</v>
      </c>
      <c r="DO4" s="127">
        <f t="shared" si="1"/>
        <v>45139</v>
      </c>
      <c r="DP4" s="127">
        <f t="shared" si="1"/>
        <v>45170</v>
      </c>
      <c r="DQ4" s="127">
        <f t="shared" si="1"/>
        <v>45200</v>
      </c>
      <c r="DR4" s="127">
        <f t="shared" si="1"/>
        <v>45231</v>
      </c>
      <c r="DS4" s="127">
        <f t="shared" si="1"/>
        <v>45261</v>
      </c>
      <c r="DT4" s="127">
        <f t="shared" si="1"/>
        <v>45292</v>
      </c>
      <c r="DU4" s="127">
        <f t="shared" si="1"/>
        <v>45323</v>
      </c>
      <c r="DV4" s="127">
        <f t="shared" si="1"/>
        <v>45352</v>
      </c>
      <c r="DW4" s="127">
        <f t="shared" si="1"/>
        <v>45383</v>
      </c>
      <c r="DX4" s="127">
        <f t="shared" si="1"/>
        <v>45413</v>
      </c>
      <c r="DY4" s="127">
        <f t="shared" si="1"/>
        <v>45444</v>
      </c>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row>
    <row r="5" spans="1:156" ht="15" customHeight="1">
      <c r="A5" s="38"/>
      <c r="B5" s="38"/>
      <c r="C5" s="119" t="s">
        <v>152</v>
      </c>
      <c r="D5" s="109" t="s">
        <v>153</v>
      </c>
      <c r="E5" s="11" t="s">
        <v>154</v>
      </c>
      <c r="F5" s="120"/>
      <c r="G5" s="121"/>
      <c r="H5" s="117"/>
      <c r="I5" s="126">
        <f>Startdatum</f>
        <v>41820</v>
      </c>
      <c r="J5" s="122">
        <f>EOMONTH(J4,IF(J4&lt;Ops_Start,Inputs!$D$28-1,Inputs!$D$33-1))</f>
        <v>41851</v>
      </c>
      <c r="K5" s="122">
        <f>EOMONTH(K4,IF(K4&lt;Ops_Start,Inputs!$D$28-1,Inputs!$D$33-1))</f>
        <v>41882</v>
      </c>
      <c r="L5" s="122">
        <f>EOMONTH(L4,IF(L4&lt;Ops_Start,Inputs!$D$28-1,Inputs!$D$33-1))</f>
        <v>41912</v>
      </c>
      <c r="M5" s="122">
        <f>EOMONTH(M4,IF(M4&lt;Ops_Start,Inputs!$D$28-1,Inputs!$D$33-1))</f>
        <v>41943</v>
      </c>
      <c r="N5" s="122">
        <f>EOMONTH(N4,IF(N4&lt;Ops_Start,Inputs!$D$28-1,Inputs!$D$33-1))</f>
        <v>41973</v>
      </c>
      <c r="O5" s="122">
        <f>EOMONTH(O4,IF(O4&lt;Ops_Start,Inputs!$D$28-1,Inputs!$D$33-1))</f>
        <v>42004</v>
      </c>
      <c r="P5" s="122">
        <f>EOMONTH(P4,IF(P4&lt;Ops_Start,Inputs!$D$28-1,Inputs!$D$33-1))</f>
        <v>42035</v>
      </c>
      <c r="Q5" s="122">
        <f>EOMONTH(Q4,IF(Q4&lt;Ops_Start,Inputs!$D$28-1,Inputs!$D$33-1))</f>
        <v>42063</v>
      </c>
      <c r="R5" s="122">
        <f>EOMONTH(R4,IF(R4&lt;Ops_Start,Inputs!$D$28-1,Inputs!$D$33-1))</f>
        <v>42094</v>
      </c>
      <c r="S5" s="122">
        <f>EOMONTH(S4,IF(S4&lt;Ops_Start,Inputs!$D$28-1,Inputs!$D$33-1))</f>
        <v>42124</v>
      </c>
      <c r="T5" s="122">
        <f>EOMONTH(T4,IF(T4&lt;Ops_Start,Inputs!$D$28-1,Inputs!$D$33-1))</f>
        <v>42155</v>
      </c>
      <c r="U5" s="122">
        <f>EOMONTH(U4,IF(U4&lt;Ops_Start,Inputs!$D$28-1,Inputs!$D$33-1))</f>
        <v>42185</v>
      </c>
      <c r="V5" s="122">
        <f>EOMONTH(V4,IF(V4&lt;Ops_Start,Inputs!$D$28-1,Inputs!$D$33-1))</f>
        <v>42216</v>
      </c>
      <c r="W5" s="122">
        <f>EOMONTH(W4,IF(W4&lt;Ops_Start,Inputs!$D$28-1,Inputs!$D$33-1))</f>
        <v>42247</v>
      </c>
      <c r="X5" s="122">
        <f>EOMONTH(X4,IF(X4&lt;Ops_Start,Inputs!$D$28-1,Inputs!$D$33-1))</f>
        <v>42277</v>
      </c>
      <c r="Y5" s="122">
        <f>EOMONTH(Y4,IF(Y4&lt;Ops_Start,Inputs!$D$28-1,Inputs!$D$33-1))</f>
        <v>42308</v>
      </c>
      <c r="Z5" s="122">
        <f>EOMONTH(Z4,IF(Z4&lt;Ops_Start,Inputs!$D$28-1,Inputs!$D$33-1))</f>
        <v>42338</v>
      </c>
      <c r="AA5" s="122">
        <f>EOMONTH(AA4,IF(AA4&lt;Ops_Start,Inputs!$D$28-1,Inputs!$D$33-1))</f>
        <v>42369</v>
      </c>
      <c r="AB5" s="122">
        <f>EOMONTH(AB4,IF(AB4&lt;Ops_Start,Inputs!$D$28-1,Inputs!$D$33-1))</f>
        <v>42400</v>
      </c>
      <c r="AC5" s="122">
        <f>EOMONTH(AC4,IF(AC4&lt;Ops_Start,Inputs!$D$28-1,Inputs!$D$33-1))</f>
        <v>42429</v>
      </c>
      <c r="AD5" s="122">
        <f>EOMONTH(AD4,IF(AD4&lt;Ops_Start,Inputs!$D$28-1,Inputs!$D$33-1))</f>
        <v>42460</v>
      </c>
      <c r="AE5" s="122">
        <f>EOMONTH(AE4,IF(AE4&lt;Ops_Start,Inputs!$D$28-1,Inputs!$D$33-1))</f>
        <v>42490</v>
      </c>
      <c r="AF5" s="122">
        <f>EOMONTH(AF4,IF(AF4&lt;Ops_Start,Inputs!$D$28-1,Inputs!$D$33-1))</f>
        <v>42521</v>
      </c>
      <c r="AG5" s="122">
        <f>EOMONTH(AG4,IF(AG4&lt;Ops_Start,Inputs!$D$28-1,Inputs!$D$33-1))</f>
        <v>42551</v>
      </c>
      <c r="AH5" s="122">
        <f>EOMONTH(AH4,IF(AH4&lt;Ops_Start,Inputs!$D$28-1,Inputs!$D$33-1))</f>
        <v>42582</v>
      </c>
      <c r="AI5" s="122">
        <f>EOMONTH(AI4,IF(AI4&lt;Ops_Start,Inputs!$D$28-1,Inputs!$D$33-1))</f>
        <v>42613</v>
      </c>
      <c r="AJ5" s="122">
        <f>EOMONTH(AJ4,IF(AJ4&lt;Ops_Start,Inputs!$D$28-1,Inputs!$D$33-1))</f>
        <v>42643</v>
      </c>
      <c r="AK5" s="122">
        <f>EOMONTH(AK4,IF(AK4&lt;Ops_Start,Inputs!$D$28-1,Inputs!$D$33-1))</f>
        <v>42674</v>
      </c>
      <c r="AL5" s="122">
        <f>EOMONTH(AL4,IF(AL4&lt;Ops_Start,Inputs!$D$28-1,Inputs!$D$33-1))</f>
        <v>42704</v>
      </c>
      <c r="AM5" s="122">
        <f>EOMONTH(AM4,IF(AM4&lt;Ops_Start,Inputs!$D$28-1,Inputs!$D$33-1))</f>
        <v>42735</v>
      </c>
      <c r="AN5" s="122">
        <f>EOMONTH(AN4,IF(AN4&lt;Ops_Start,Inputs!$D$28-1,Inputs!$D$33-1))</f>
        <v>42766</v>
      </c>
      <c r="AO5" s="122">
        <f>EOMONTH(AO4,IF(AO4&lt;Ops_Start,Inputs!$D$28-1,Inputs!$D$33-1))</f>
        <v>42794</v>
      </c>
      <c r="AP5" s="122">
        <f>EOMONTH(AP4,IF(AP4&lt;Ops_Start,Inputs!$D$28-1,Inputs!$D$33-1))</f>
        <v>42825</v>
      </c>
      <c r="AQ5" s="122">
        <f>EOMONTH(AQ4,IF(AQ4&lt;Ops_Start,Inputs!$D$28-1,Inputs!$D$33-1))</f>
        <v>42855</v>
      </c>
      <c r="AR5" s="122">
        <f>EOMONTH(AR4,IF(AR4&lt;Ops_Start,Inputs!$D$28-1,Inputs!$D$33-1))</f>
        <v>42886</v>
      </c>
      <c r="AS5" s="122">
        <f>EOMONTH(AS4,IF(AS4&lt;Ops_Start,Inputs!$D$28-1,Inputs!$D$33-1))</f>
        <v>42916</v>
      </c>
      <c r="AT5" s="122">
        <f>EOMONTH(AT4,IF(AT4&lt;Ops_Start,Inputs!$D$28-1,Inputs!$D$33-1))</f>
        <v>42947</v>
      </c>
      <c r="AU5" s="122">
        <f>EOMONTH(AU4,IF(AU4&lt;Ops_Start,Inputs!$D$28-1,Inputs!$D$33-1))</f>
        <v>42978</v>
      </c>
      <c r="AV5" s="122">
        <f>EOMONTH(AV4,IF(AV4&lt;Ops_Start,Inputs!$D$28-1,Inputs!$D$33-1))</f>
        <v>43008</v>
      </c>
      <c r="AW5" s="122">
        <f>EOMONTH(AW4,IF(AW4&lt;Ops_Start,Inputs!$D$28-1,Inputs!$D$33-1))</f>
        <v>43039</v>
      </c>
      <c r="AX5" s="122">
        <f>EOMONTH(AX4,IF(AX4&lt;Ops_Start,Inputs!$D$28-1,Inputs!$D$33-1))</f>
        <v>43069</v>
      </c>
      <c r="AY5" s="122">
        <f>EOMONTH(AY4,IF(AY4&lt;Ops_Start,Inputs!$D$28-1,Inputs!$D$33-1))</f>
        <v>43100</v>
      </c>
      <c r="AZ5" s="122">
        <f>EOMONTH(AZ4,IF(AZ4&lt;Ops_Start,Inputs!$D$28-1,Inputs!$D$33-1))</f>
        <v>43131</v>
      </c>
      <c r="BA5" s="122">
        <f>EOMONTH(BA4,IF(BA4&lt;Ops_Start,Inputs!$D$28-1,Inputs!$D$33-1))</f>
        <v>43159</v>
      </c>
      <c r="BB5" s="122">
        <f>EOMONTH(BB4,IF(BB4&lt;Ops_Start,Inputs!$D$28-1,Inputs!$D$33-1))</f>
        <v>43190</v>
      </c>
      <c r="BC5" s="122">
        <f>EOMONTH(BC4,IF(BC4&lt;Ops_Start,Inputs!$D$28-1,Inputs!$D$33-1))</f>
        <v>43220</v>
      </c>
      <c r="BD5" s="122">
        <f>EOMONTH(BD4,IF(BD4&lt;Ops_Start,Inputs!$D$28-1,Inputs!$D$33-1))</f>
        <v>43251</v>
      </c>
      <c r="BE5" s="122">
        <f>EOMONTH(BE4,IF(BE4&lt;Ops_Start,Inputs!$D$28-1,Inputs!$D$33-1))</f>
        <v>43281</v>
      </c>
      <c r="BF5" s="122">
        <f>EOMONTH(BF4,IF(BF4&lt;Ops_Start,Inputs!$D$28-1,Inputs!$D$33-1))</f>
        <v>43312</v>
      </c>
      <c r="BG5" s="122">
        <f>EOMONTH(BG4,IF(BG4&lt;Ops_Start,Inputs!$D$28-1,Inputs!$D$33-1))</f>
        <v>43343</v>
      </c>
      <c r="BH5" s="122">
        <f>EOMONTH(BH4,IF(BH4&lt;Ops_Start,Inputs!$D$28-1,Inputs!$D$33-1))</f>
        <v>43373</v>
      </c>
      <c r="BI5" s="122">
        <f>EOMONTH(BI4,IF(BI4&lt;Ops_Start,Inputs!$D$28-1,Inputs!$D$33-1))</f>
        <v>43404</v>
      </c>
      <c r="BJ5" s="122">
        <f>EOMONTH(BJ4,IF(BJ4&lt;Ops_Start,Inputs!$D$28-1,Inputs!$D$33-1))</f>
        <v>43434</v>
      </c>
      <c r="BK5" s="122">
        <f>EOMONTH(BK4,IF(BK4&lt;Ops_Start,Inputs!$D$28-1,Inputs!$D$33-1))</f>
        <v>43465</v>
      </c>
      <c r="BL5" s="122">
        <f>EOMONTH(BL4,IF(BL4&lt;Ops_Start,Inputs!$D$28-1,Inputs!$D$33-1))</f>
        <v>43496</v>
      </c>
      <c r="BM5" s="122">
        <f>EOMONTH(BM4,IF(BM4&lt;Ops_Start,Inputs!$D$28-1,Inputs!$D$33-1))</f>
        <v>43524</v>
      </c>
      <c r="BN5" s="122">
        <f>EOMONTH(BN4,IF(BN4&lt;Ops_Start,Inputs!$D$28-1,Inputs!$D$33-1))</f>
        <v>43555</v>
      </c>
      <c r="BO5" s="122">
        <f>EOMONTH(BO4,IF(BO4&lt;Ops_Start,Inputs!$D$28-1,Inputs!$D$33-1))</f>
        <v>43585</v>
      </c>
      <c r="BP5" s="122">
        <f>EOMONTH(BP4,IF(BP4&lt;Ops_Start,Inputs!$D$28-1,Inputs!$D$33-1))</f>
        <v>43616</v>
      </c>
      <c r="BQ5" s="122">
        <f>EOMONTH(BQ4,IF(BQ4&lt;Ops_Start,Inputs!$D$28-1,Inputs!$D$33-1))</f>
        <v>43646</v>
      </c>
      <c r="BR5" s="122">
        <f>EOMONTH(BR4,IF(BR4&lt;Ops_Start,Inputs!$D$28-1,Inputs!$D$33-1))</f>
        <v>43677</v>
      </c>
      <c r="BS5" s="122">
        <f>EOMONTH(BS4,IF(BS4&lt;Ops_Start,Inputs!$D$28-1,Inputs!$D$33-1))</f>
        <v>43708</v>
      </c>
      <c r="BT5" s="122">
        <f>EOMONTH(BT4,IF(BT4&lt;Ops_Start,Inputs!$D$28-1,Inputs!$D$33-1))</f>
        <v>43738</v>
      </c>
      <c r="BU5" s="122">
        <f>EOMONTH(BU4,IF(BU4&lt;Ops_Start,Inputs!$D$28-1,Inputs!$D$33-1))</f>
        <v>43769</v>
      </c>
      <c r="BV5" s="122">
        <f>EOMONTH(BV4,IF(BV4&lt;Ops_Start,Inputs!$D$28-1,Inputs!$D$33-1))</f>
        <v>43799</v>
      </c>
      <c r="BW5" s="122">
        <f>EOMONTH(BW4,IF(BW4&lt;Ops_Start,Inputs!$D$28-1,Inputs!$D$33-1))</f>
        <v>43830</v>
      </c>
      <c r="BX5" s="122">
        <f>EOMONTH(BX4,IF(BX4&lt;Ops_Start,Inputs!$D$28-1,Inputs!$D$33-1))</f>
        <v>43861</v>
      </c>
      <c r="BY5" s="122">
        <f>EOMONTH(BY4,IF(BY4&lt;Ops_Start,Inputs!$D$28-1,Inputs!$D$33-1))</f>
        <v>43890</v>
      </c>
      <c r="BZ5" s="122">
        <f>EOMONTH(BZ4,IF(BZ4&lt;Ops_Start,Inputs!$D$28-1,Inputs!$D$33-1))</f>
        <v>43921</v>
      </c>
      <c r="CA5" s="122">
        <f>EOMONTH(CA4,IF(CA4&lt;Ops_Start,Inputs!$D$28-1,Inputs!$D$33-1))</f>
        <v>43951</v>
      </c>
      <c r="CB5" s="122">
        <f>EOMONTH(CB4,IF(CB4&lt;Ops_Start,Inputs!$D$28-1,Inputs!$D$33-1))</f>
        <v>43982</v>
      </c>
      <c r="CC5" s="122">
        <f>EOMONTH(CC4,IF(CC4&lt;Ops_Start,Inputs!$D$28-1,Inputs!$D$33-1))</f>
        <v>44012</v>
      </c>
      <c r="CD5" s="122">
        <f>EOMONTH(CD4,IF(CD4&lt;Ops_Start,Inputs!$D$28-1,Inputs!$D$33-1))</f>
        <v>44043</v>
      </c>
      <c r="CE5" s="122">
        <f>EOMONTH(CE4,IF(CE4&lt;Ops_Start,Inputs!$D$28-1,Inputs!$D$33-1))</f>
        <v>44074</v>
      </c>
      <c r="CF5" s="122">
        <f>EOMONTH(CF4,IF(CF4&lt;Ops_Start,Inputs!$D$28-1,Inputs!$D$33-1))</f>
        <v>44104</v>
      </c>
      <c r="CG5" s="122">
        <f>EOMONTH(CG4,IF(CG4&lt;Ops_Start,Inputs!$D$28-1,Inputs!$D$33-1))</f>
        <v>44135</v>
      </c>
      <c r="CH5" s="122">
        <f>EOMONTH(CH4,IF(CH4&lt;Ops_Start,Inputs!$D$28-1,Inputs!$D$33-1))</f>
        <v>44165</v>
      </c>
      <c r="CI5" s="122">
        <f>EOMONTH(CI4,IF(CI4&lt;Ops_Start,Inputs!$D$28-1,Inputs!$D$33-1))</f>
        <v>44196</v>
      </c>
      <c r="CJ5" s="122">
        <f>EOMONTH(CJ4,IF(CJ4&lt;Ops_Start,Inputs!$D$28-1,Inputs!$D$33-1))</f>
        <v>44227</v>
      </c>
      <c r="CK5" s="122">
        <f>EOMONTH(CK4,IF(CK4&lt;Ops_Start,Inputs!$D$28-1,Inputs!$D$33-1))</f>
        <v>44255</v>
      </c>
      <c r="CL5" s="122">
        <f>EOMONTH(CL4,IF(CL4&lt;Ops_Start,Inputs!$D$28-1,Inputs!$D$33-1))</f>
        <v>44286</v>
      </c>
      <c r="CM5" s="122">
        <f>EOMONTH(CM4,IF(CM4&lt;Ops_Start,Inputs!$D$28-1,Inputs!$D$33-1))</f>
        <v>44316</v>
      </c>
      <c r="CN5" s="122">
        <f>EOMONTH(CN4,IF(CN4&lt;Ops_Start,Inputs!$D$28-1,Inputs!$D$33-1))</f>
        <v>44347</v>
      </c>
      <c r="CO5" s="122">
        <f>EOMONTH(CO4,IF(CO4&lt;Ops_Start,Inputs!$D$28-1,Inputs!$D$33-1))</f>
        <v>44377</v>
      </c>
      <c r="CP5" s="122">
        <f>EOMONTH(CP4,IF(CP4&lt;Ops_Start,Inputs!$D$28-1,Inputs!$D$33-1))</f>
        <v>44408</v>
      </c>
      <c r="CQ5" s="122">
        <f>EOMONTH(CQ4,IF(CQ4&lt;Ops_Start,Inputs!$D$28-1,Inputs!$D$33-1))</f>
        <v>44439</v>
      </c>
      <c r="CR5" s="122">
        <f>EOMONTH(CR4,IF(CR4&lt;Ops_Start,Inputs!$D$28-1,Inputs!$D$33-1))</f>
        <v>44469</v>
      </c>
      <c r="CS5" s="122">
        <f>EOMONTH(CS4,IF(CS4&lt;Ops_Start,Inputs!$D$28-1,Inputs!$D$33-1))</f>
        <v>44500</v>
      </c>
      <c r="CT5" s="122">
        <f>EOMONTH(CT4,IF(CT4&lt;Ops_Start,Inputs!$D$28-1,Inputs!$D$33-1))</f>
        <v>44530</v>
      </c>
      <c r="CU5" s="122">
        <f>EOMONTH(CU4,IF(CU4&lt;Ops_Start,Inputs!$D$28-1,Inputs!$D$33-1))</f>
        <v>44561</v>
      </c>
      <c r="CV5" s="122">
        <f>EOMONTH(CV4,IF(CV4&lt;Ops_Start,Inputs!$D$28-1,Inputs!$D$33-1))</f>
        <v>44592</v>
      </c>
      <c r="CW5" s="122">
        <f>EOMONTH(CW4,IF(CW4&lt;Ops_Start,Inputs!$D$28-1,Inputs!$D$33-1))</f>
        <v>44620</v>
      </c>
      <c r="CX5" s="122">
        <f>EOMONTH(CX4,IF(CX4&lt;Ops_Start,Inputs!$D$28-1,Inputs!$D$33-1))</f>
        <v>44651</v>
      </c>
      <c r="CY5" s="122">
        <f>EOMONTH(CY4,IF(CY4&lt;Ops_Start,Inputs!$D$28-1,Inputs!$D$33-1))</f>
        <v>44681</v>
      </c>
      <c r="CZ5" s="122">
        <f>EOMONTH(CZ4,IF(CZ4&lt;Ops_Start,Inputs!$D$28-1,Inputs!$D$33-1))</f>
        <v>44712</v>
      </c>
      <c r="DA5" s="122">
        <f>EOMONTH(DA4,IF(DA4&lt;Ops_Start,Inputs!$D$28-1,Inputs!$D$33-1))</f>
        <v>44742</v>
      </c>
      <c r="DB5" s="122">
        <f>EOMONTH(DB4,IF(DB4&lt;Ops_Start,Inputs!$D$28-1,Inputs!$D$33-1))</f>
        <v>44773</v>
      </c>
      <c r="DC5" s="122">
        <f>EOMONTH(DC4,IF(DC4&lt;Ops_Start,Inputs!$D$28-1,Inputs!$D$33-1))</f>
        <v>44804</v>
      </c>
      <c r="DD5" s="122">
        <f>EOMONTH(DD4,IF(DD4&lt;Ops_Start,Inputs!$D$28-1,Inputs!$D$33-1))</f>
        <v>44834</v>
      </c>
      <c r="DE5" s="122">
        <f>EOMONTH(DE4,IF(DE4&lt;Ops_Start,Inputs!$D$28-1,Inputs!$D$33-1))</f>
        <v>44865</v>
      </c>
      <c r="DF5" s="122">
        <f>EOMONTH(DF4,IF(DF4&lt;Ops_Start,Inputs!$D$28-1,Inputs!$D$33-1))</f>
        <v>44895</v>
      </c>
      <c r="DG5" s="122">
        <f>EOMONTH(DG4,IF(DG4&lt;Ops_Start,Inputs!$D$28-1,Inputs!$D$33-1))</f>
        <v>44926</v>
      </c>
      <c r="DH5" s="122">
        <f>EOMONTH(DH4,IF(DH4&lt;Ops_Start,Inputs!$D$28-1,Inputs!$D$33-1))</f>
        <v>44957</v>
      </c>
      <c r="DI5" s="122">
        <f>EOMONTH(DI4,IF(DI4&lt;Ops_Start,Inputs!$D$28-1,Inputs!$D$33-1))</f>
        <v>44985</v>
      </c>
      <c r="DJ5" s="122">
        <f>EOMONTH(DJ4,IF(DJ4&lt;Ops_Start,Inputs!$D$28-1,Inputs!$D$33-1))</f>
        <v>45016</v>
      </c>
      <c r="DK5" s="122">
        <f>EOMONTH(DK4,IF(DK4&lt;Ops_Start,Inputs!$D$28-1,Inputs!$D$33-1))</f>
        <v>45046</v>
      </c>
      <c r="DL5" s="122">
        <f>EOMONTH(DL4,IF(DL4&lt;Ops_Start,Inputs!$D$28-1,Inputs!$D$33-1))</f>
        <v>45077</v>
      </c>
      <c r="DM5" s="122">
        <f>EOMONTH(DM4,IF(DM4&lt;Ops_Start,Inputs!$D$28-1,Inputs!$D$33-1))</f>
        <v>45107</v>
      </c>
      <c r="DN5" s="122">
        <f>EOMONTH(DN4,IF(DN4&lt;Ops_Start,Inputs!$D$28-1,Inputs!$D$33-1))</f>
        <v>45138</v>
      </c>
      <c r="DO5" s="122">
        <f>EOMONTH(DO4,IF(DO4&lt;Ops_Start,Inputs!$D$28-1,Inputs!$D$33-1))</f>
        <v>45169</v>
      </c>
      <c r="DP5" s="122">
        <f>EOMONTH(DP4,IF(DP4&lt;Ops_Start,Inputs!$D$28-1,Inputs!$D$33-1))</f>
        <v>45199</v>
      </c>
      <c r="DQ5" s="122">
        <f>EOMONTH(DQ4,IF(DQ4&lt;Ops_Start,Inputs!$D$28-1,Inputs!$D$33-1))</f>
        <v>45230</v>
      </c>
      <c r="DR5" s="122">
        <f>EOMONTH(DR4,IF(DR4&lt;Ops_Start,Inputs!$D$28-1,Inputs!$D$33-1))</f>
        <v>45260</v>
      </c>
      <c r="DS5" s="122">
        <f>EOMONTH(DS4,IF(DS4&lt;Ops_Start,Inputs!$D$28-1,Inputs!$D$33-1))</f>
        <v>45291</v>
      </c>
      <c r="DT5" s="122">
        <f>EOMONTH(DT4,IF(DT4&lt;Ops_Start,Inputs!$D$28-1,Inputs!$D$33-1))</f>
        <v>45322</v>
      </c>
      <c r="DU5" s="122">
        <f>EOMONTH(DU4,IF(DU4&lt;Ops_Start,Inputs!$D$28-1,Inputs!$D$33-1))</f>
        <v>45351</v>
      </c>
      <c r="DV5" s="122">
        <f>EOMONTH(DV4,IF(DV4&lt;Ops_Start,Inputs!$D$28-1,Inputs!$D$33-1))</f>
        <v>45382</v>
      </c>
      <c r="DW5" s="122">
        <f>EOMONTH(DW4,IF(DW4&lt;Ops_Start,Inputs!$D$28-1,Inputs!$D$33-1))</f>
        <v>45412</v>
      </c>
      <c r="DX5" s="122">
        <f>EOMONTH(DX4,IF(DX4&lt;Ops_Start,Inputs!$D$28-1,Inputs!$D$33-1))</f>
        <v>45443</v>
      </c>
      <c r="DY5" s="122">
        <f>EOMONTH(DY4,IF(DY4&lt;Ops_Start,Inputs!$D$28-1,Inputs!$D$33-1))</f>
        <v>45473</v>
      </c>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row>
    <row r="6" spans="1:156" ht="15" customHeight="1">
      <c r="A6" s="124"/>
      <c r="B6" s="124"/>
      <c r="C6" s="117" t="str">
        <f>Inputs!C28</f>
        <v>Bauphase / Construction</v>
      </c>
      <c r="D6" s="131">
        <f>Cons_Start</f>
        <v>41821</v>
      </c>
      <c r="E6" s="131">
        <f>Cons_End</f>
        <v>42004</v>
      </c>
      <c r="F6" s="117"/>
      <c r="G6" s="125"/>
      <c r="H6" s="125"/>
      <c r="I6" s="129">
        <f>SUM(J6:DY6)</f>
        <v>6</v>
      </c>
      <c r="J6" s="29">
        <f>IF(AND(J$4&gt;=$D6,J$5&lt;=$E6),1,0)</f>
        <v>1</v>
      </c>
      <c r="K6" s="29">
        <f t="shared" ref="K6:Z7" si="2">IF(AND(K$4&gt;=$D6,K$5&lt;=$E6),1,0)</f>
        <v>1</v>
      </c>
      <c r="L6" s="29">
        <f t="shared" si="2"/>
        <v>1</v>
      </c>
      <c r="M6" s="29">
        <f t="shared" si="2"/>
        <v>1</v>
      </c>
      <c r="N6" s="29">
        <f t="shared" si="2"/>
        <v>1</v>
      </c>
      <c r="O6" s="29">
        <f t="shared" si="2"/>
        <v>1</v>
      </c>
      <c r="P6" s="29">
        <f t="shared" si="2"/>
        <v>0</v>
      </c>
      <c r="Q6" s="29">
        <f t="shared" si="2"/>
        <v>0</v>
      </c>
      <c r="R6" s="29">
        <f t="shared" si="2"/>
        <v>0</v>
      </c>
      <c r="S6" s="29">
        <f t="shared" si="2"/>
        <v>0</v>
      </c>
      <c r="T6" s="29">
        <f t="shared" si="2"/>
        <v>0</v>
      </c>
      <c r="U6" s="29">
        <f t="shared" si="2"/>
        <v>0</v>
      </c>
      <c r="V6" s="29">
        <f t="shared" si="2"/>
        <v>0</v>
      </c>
      <c r="W6" s="29">
        <f t="shared" si="2"/>
        <v>0</v>
      </c>
      <c r="X6" s="29">
        <f t="shared" si="2"/>
        <v>0</v>
      </c>
      <c r="Y6" s="29">
        <f t="shared" si="2"/>
        <v>0</v>
      </c>
      <c r="Z6" s="29">
        <f t="shared" si="2"/>
        <v>0</v>
      </c>
      <c r="AA6" s="29">
        <f t="shared" ref="AA6:CH7" si="3">IF(AND(AA$4&gt;=$D6,AA$5&lt;=$E6),1,0)</f>
        <v>0</v>
      </c>
      <c r="AB6" s="29">
        <f t="shared" si="3"/>
        <v>0</v>
      </c>
      <c r="AC6" s="29">
        <f t="shared" si="3"/>
        <v>0</v>
      </c>
      <c r="AD6" s="29">
        <f t="shared" si="3"/>
        <v>0</v>
      </c>
      <c r="AE6" s="29">
        <f t="shared" si="3"/>
        <v>0</v>
      </c>
      <c r="AF6" s="29">
        <f t="shared" si="3"/>
        <v>0</v>
      </c>
      <c r="AG6" s="29">
        <f t="shared" si="3"/>
        <v>0</v>
      </c>
      <c r="AH6" s="29">
        <f t="shared" si="3"/>
        <v>0</v>
      </c>
      <c r="AI6" s="29">
        <f t="shared" si="3"/>
        <v>0</v>
      </c>
      <c r="AJ6" s="29">
        <f t="shared" si="3"/>
        <v>0</v>
      </c>
      <c r="AK6" s="29">
        <f t="shared" si="3"/>
        <v>0</v>
      </c>
      <c r="AL6" s="29">
        <f t="shared" si="3"/>
        <v>0</v>
      </c>
      <c r="AM6" s="29">
        <f t="shared" si="3"/>
        <v>0</v>
      </c>
      <c r="AN6" s="29">
        <f t="shared" si="3"/>
        <v>0</v>
      </c>
      <c r="AO6" s="29">
        <f t="shared" si="3"/>
        <v>0</v>
      </c>
      <c r="AP6" s="29">
        <f t="shared" si="3"/>
        <v>0</v>
      </c>
      <c r="AQ6" s="29">
        <f t="shared" si="3"/>
        <v>0</v>
      </c>
      <c r="AR6" s="29">
        <f t="shared" si="3"/>
        <v>0</v>
      </c>
      <c r="AS6" s="29">
        <f t="shared" si="3"/>
        <v>0</v>
      </c>
      <c r="AT6" s="29">
        <f t="shared" si="3"/>
        <v>0</v>
      </c>
      <c r="AU6" s="29">
        <f t="shared" si="3"/>
        <v>0</v>
      </c>
      <c r="AV6" s="29">
        <f t="shared" si="3"/>
        <v>0</v>
      </c>
      <c r="AW6" s="29">
        <f t="shared" si="3"/>
        <v>0</v>
      </c>
      <c r="AX6" s="29">
        <f t="shared" si="3"/>
        <v>0</v>
      </c>
      <c r="AY6" s="29">
        <f t="shared" si="3"/>
        <v>0</v>
      </c>
      <c r="AZ6" s="29">
        <f t="shared" si="3"/>
        <v>0</v>
      </c>
      <c r="BA6" s="29">
        <f t="shared" si="3"/>
        <v>0</v>
      </c>
      <c r="BB6" s="29">
        <f t="shared" si="3"/>
        <v>0</v>
      </c>
      <c r="BC6" s="29">
        <f t="shared" si="3"/>
        <v>0</v>
      </c>
      <c r="BD6" s="29">
        <f t="shared" si="3"/>
        <v>0</v>
      </c>
      <c r="BE6" s="29">
        <f t="shared" si="3"/>
        <v>0</v>
      </c>
      <c r="BF6" s="29">
        <f t="shared" si="3"/>
        <v>0</v>
      </c>
      <c r="BG6" s="29">
        <f t="shared" si="3"/>
        <v>0</v>
      </c>
      <c r="BH6" s="29">
        <f t="shared" si="3"/>
        <v>0</v>
      </c>
      <c r="BI6" s="29">
        <f t="shared" si="3"/>
        <v>0</v>
      </c>
      <c r="BJ6" s="29">
        <f t="shared" si="3"/>
        <v>0</v>
      </c>
      <c r="BK6" s="29">
        <f t="shared" si="3"/>
        <v>0</v>
      </c>
      <c r="BL6" s="29">
        <f t="shared" si="3"/>
        <v>0</v>
      </c>
      <c r="BM6" s="29">
        <f t="shared" si="3"/>
        <v>0</v>
      </c>
      <c r="BN6" s="29">
        <f t="shared" si="3"/>
        <v>0</v>
      </c>
      <c r="BO6" s="29">
        <f t="shared" si="3"/>
        <v>0</v>
      </c>
      <c r="BP6" s="29">
        <f t="shared" si="3"/>
        <v>0</v>
      </c>
      <c r="BQ6" s="29">
        <f t="shared" si="3"/>
        <v>0</v>
      </c>
      <c r="BR6" s="29">
        <f t="shared" si="3"/>
        <v>0</v>
      </c>
      <c r="BS6" s="29">
        <f t="shared" si="3"/>
        <v>0</v>
      </c>
      <c r="BT6" s="29">
        <f t="shared" si="3"/>
        <v>0</v>
      </c>
      <c r="BU6" s="29">
        <f t="shared" si="3"/>
        <v>0</v>
      </c>
      <c r="BV6" s="29">
        <f t="shared" si="3"/>
        <v>0</v>
      </c>
      <c r="BW6" s="29">
        <f t="shared" si="3"/>
        <v>0</v>
      </c>
      <c r="BX6" s="29">
        <f t="shared" si="3"/>
        <v>0</v>
      </c>
      <c r="BY6" s="29">
        <f t="shared" si="3"/>
        <v>0</v>
      </c>
      <c r="BZ6" s="29">
        <f t="shared" si="3"/>
        <v>0</v>
      </c>
      <c r="CA6" s="29">
        <f t="shared" si="3"/>
        <v>0</v>
      </c>
      <c r="CB6" s="29">
        <f t="shared" si="3"/>
        <v>0</v>
      </c>
      <c r="CC6" s="29">
        <f t="shared" si="3"/>
        <v>0</v>
      </c>
      <c r="CD6" s="29">
        <f t="shared" si="3"/>
        <v>0</v>
      </c>
      <c r="CE6" s="29">
        <f t="shared" si="3"/>
        <v>0</v>
      </c>
      <c r="CF6" s="29">
        <f t="shared" si="3"/>
        <v>0</v>
      </c>
      <c r="CG6" s="29">
        <f t="shared" si="3"/>
        <v>0</v>
      </c>
      <c r="CH6" s="29">
        <f t="shared" si="3"/>
        <v>0</v>
      </c>
      <c r="CI6" s="29">
        <f t="shared" ref="CI6:DY6" si="4">IF(AND(CI$4&gt;=$D6,CI$5&lt;=$E6),1,0)</f>
        <v>0</v>
      </c>
      <c r="CJ6" s="29">
        <f t="shared" si="4"/>
        <v>0</v>
      </c>
      <c r="CK6" s="29">
        <f t="shared" si="4"/>
        <v>0</v>
      </c>
      <c r="CL6" s="29">
        <f t="shared" si="4"/>
        <v>0</v>
      </c>
      <c r="CM6" s="29">
        <f t="shared" si="4"/>
        <v>0</v>
      </c>
      <c r="CN6" s="29">
        <f t="shared" si="4"/>
        <v>0</v>
      </c>
      <c r="CO6" s="29">
        <f t="shared" si="4"/>
        <v>0</v>
      </c>
      <c r="CP6" s="29">
        <f t="shared" si="4"/>
        <v>0</v>
      </c>
      <c r="CQ6" s="29">
        <f t="shared" si="4"/>
        <v>0</v>
      </c>
      <c r="CR6" s="29">
        <f t="shared" si="4"/>
        <v>0</v>
      </c>
      <c r="CS6" s="29">
        <f t="shared" si="4"/>
        <v>0</v>
      </c>
      <c r="CT6" s="29">
        <f t="shared" si="4"/>
        <v>0</v>
      </c>
      <c r="CU6" s="29">
        <f t="shared" si="4"/>
        <v>0</v>
      </c>
      <c r="CV6" s="29">
        <f t="shared" si="4"/>
        <v>0</v>
      </c>
      <c r="CW6" s="29">
        <f t="shared" si="4"/>
        <v>0</v>
      </c>
      <c r="CX6" s="29">
        <f t="shared" si="4"/>
        <v>0</v>
      </c>
      <c r="CY6" s="29">
        <f t="shared" si="4"/>
        <v>0</v>
      </c>
      <c r="CZ6" s="29">
        <f t="shared" si="4"/>
        <v>0</v>
      </c>
      <c r="DA6" s="29">
        <f t="shared" si="4"/>
        <v>0</v>
      </c>
      <c r="DB6" s="29">
        <f t="shared" si="4"/>
        <v>0</v>
      </c>
      <c r="DC6" s="29">
        <f t="shared" si="4"/>
        <v>0</v>
      </c>
      <c r="DD6" s="29">
        <f t="shared" si="4"/>
        <v>0</v>
      </c>
      <c r="DE6" s="29">
        <f t="shared" si="4"/>
        <v>0</v>
      </c>
      <c r="DF6" s="29">
        <f t="shared" si="4"/>
        <v>0</v>
      </c>
      <c r="DG6" s="29">
        <f t="shared" si="4"/>
        <v>0</v>
      </c>
      <c r="DH6" s="29">
        <f t="shared" si="4"/>
        <v>0</v>
      </c>
      <c r="DI6" s="29">
        <f t="shared" si="4"/>
        <v>0</v>
      </c>
      <c r="DJ6" s="29">
        <f t="shared" si="4"/>
        <v>0</v>
      </c>
      <c r="DK6" s="29">
        <f t="shared" si="4"/>
        <v>0</v>
      </c>
      <c r="DL6" s="29">
        <f t="shared" si="4"/>
        <v>0</v>
      </c>
      <c r="DM6" s="29">
        <f t="shared" si="4"/>
        <v>0</v>
      </c>
      <c r="DN6" s="29">
        <f t="shared" si="4"/>
        <v>0</v>
      </c>
      <c r="DO6" s="29">
        <f t="shared" si="4"/>
        <v>0</v>
      </c>
      <c r="DP6" s="29">
        <f t="shared" si="4"/>
        <v>0</v>
      </c>
      <c r="DQ6" s="29">
        <f t="shared" si="4"/>
        <v>0</v>
      </c>
      <c r="DR6" s="29">
        <f t="shared" si="4"/>
        <v>0</v>
      </c>
      <c r="DS6" s="29">
        <f t="shared" si="4"/>
        <v>0</v>
      </c>
      <c r="DT6" s="29">
        <f t="shared" si="4"/>
        <v>0</v>
      </c>
      <c r="DU6" s="29">
        <f t="shared" si="4"/>
        <v>0</v>
      </c>
      <c r="DV6" s="29">
        <f t="shared" si="4"/>
        <v>0</v>
      </c>
      <c r="DW6" s="29">
        <f t="shared" si="4"/>
        <v>0</v>
      </c>
      <c r="DX6" s="29">
        <f t="shared" si="4"/>
        <v>0</v>
      </c>
      <c r="DY6" s="29">
        <f t="shared" si="4"/>
        <v>0</v>
      </c>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row>
    <row r="7" spans="1:156" ht="15" customHeight="1">
      <c r="A7" s="124"/>
      <c r="B7" s="124"/>
      <c r="C7" s="42" t="str">
        <f>Inputs!C33</f>
        <v>Betriebsphase / Operations</v>
      </c>
      <c r="D7" s="131">
        <f>Ops_Start</f>
        <v>42005</v>
      </c>
      <c r="E7" s="131">
        <f>Ops_End</f>
        <v>44196</v>
      </c>
      <c r="F7" s="117"/>
      <c r="G7" s="125"/>
      <c r="H7" s="125"/>
      <c r="I7" s="129">
        <f>SUM(J7:DY7)</f>
        <v>72</v>
      </c>
      <c r="J7" s="30">
        <f>IF(AND(J$4&gt;=$D7,J$5&lt;=$E7),1,0)</f>
        <v>0</v>
      </c>
      <c r="K7" s="30">
        <f t="shared" si="2"/>
        <v>0</v>
      </c>
      <c r="L7" s="30">
        <f t="shared" si="2"/>
        <v>0</v>
      </c>
      <c r="M7" s="30">
        <f t="shared" ref="M7:BX7" si="5">IF(AND(M$4&gt;=$D7,M$5&lt;=$E7),1,0)</f>
        <v>0</v>
      </c>
      <c r="N7" s="30">
        <f t="shared" si="5"/>
        <v>0</v>
      </c>
      <c r="O7" s="30">
        <f t="shared" si="5"/>
        <v>0</v>
      </c>
      <c r="P7" s="30">
        <f t="shared" si="5"/>
        <v>1</v>
      </c>
      <c r="Q7" s="30">
        <f t="shared" si="5"/>
        <v>1</v>
      </c>
      <c r="R7" s="30">
        <f t="shared" si="5"/>
        <v>1</v>
      </c>
      <c r="S7" s="30">
        <f t="shared" si="5"/>
        <v>1</v>
      </c>
      <c r="T7" s="30">
        <f t="shared" si="5"/>
        <v>1</v>
      </c>
      <c r="U7" s="30">
        <f t="shared" si="5"/>
        <v>1</v>
      </c>
      <c r="V7" s="30">
        <f t="shared" si="5"/>
        <v>1</v>
      </c>
      <c r="W7" s="30">
        <f t="shared" si="5"/>
        <v>1</v>
      </c>
      <c r="X7" s="30">
        <f t="shared" si="5"/>
        <v>1</v>
      </c>
      <c r="Y7" s="30">
        <f t="shared" si="5"/>
        <v>1</v>
      </c>
      <c r="Z7" s="30">
        <f t="shared" si="5"/>
        <v>1</v>
      </c>
      <c r="AA7" s="30">
        <f t="shared" si="5"/>
        <v>1</v>
      </c>
      <c r="AB7" s="30">
        <f t="shared" si="5"/>
        <v>1</v>
      </c>
      <c r="AC7" s="30">
        <f t="shared" si="5"/>
        <v>1</v>
      </c>
      <c r="AD7" s="30">
        <f t="shared" si="5"/>
        <v>1</v>
      </c>
      <c r="AE7" s="30">
        <f t="shared" si="5"/>
        <v>1</v>
      </c>
      <c r="AF7" s="30">
        <f t="shared" si="5"/>
        <v>1</v>
      </c>
      <c r="AG7" s="30">
        <f t="shared" si="5"/>
        <v>1</v>
      </c>
      <c r="AH7" s="30">
        <f t="shared" si="5"/>
        <v>1</v>
      </c>
      <c r="AI7" s="30">
        <f t="shared" si="5"/>
        <v>1</v>
      </c>
      <c r="AJ7" s="30">
        <f t="shared" si="5"/>
        <v>1</v>
      </c>
      <c r="AK7" s="30">
        <f t="shared" si="5"/>
        <v>1</v>
      </c>
      <c r="AL7" s="30">
        <f t="shared" si="5"/>
        <v>1</v>
      </c>
      <c r="AM7" s="30">
        <f t="shared" si="5"/>
        <v>1</v>
      </c>
      <c r="AN7" s="30">
        <f t="shared" si="5"/>
        <v>1</v>
      </c>
      <c r="AO7" s="30">
        <f t="shared" si="5"/>
        <v>1</v>
      </c>
      <c r="AP7" s="30">
        <f t="shared" si="5"/>
        <v>1</v>
      </c>
      <c r="AQ7" s="30">
        <f t="shared" si="5"/>
        <v>1</v>
      </c>
      <c r="AR7" s="30">
        <f t="shared" si="5"/>
        <v>1</v>
      </c>
      <c r="AS7" s="30">
        <f t="shared" si="5"/>
        <v>1</v>
      </c>
      <c r="AT7" s="30">
        <f t="shared" si="5"/>
        <v>1</v>
      </c>
      <c r="AU7" s="30">
        <f t="shared" si="5"/>
        <v>1</v>
      </c>
      <c r="AV7" s="30">
        <f t="shared" si="5"/>
        <v>1</v>
      </c>
      <c r="AW7" s="30">
        <f t="shared" si="5"/>
        <v>1</v>
      </c>
      <c r="AX7" s="30">
        <f t="shared" si="5"/>
        <v>1</v>
      </c>
      <c r="AY7" s="30">
        <f t="shared" si="5"/>
        <v>1</v>
      </c>
      <c r="AZ7" s="30">
        <f t="shared" si="5"/>
        <v>1</v>
      </c>
      <c r="BA7" s="30">
        <f t="shared" si="5"/>
        <v>1</v>
      </c>
      <c r="BB7" s="30">
        <f t="shared" si="5"/>
        <v>1</v>
      </c>
      <c r="BC7" s="30">
        <f t="shared" si="5"/>
        <v>1</v>
      </c>
      <c r="BD7" s="30">
        <f t="shared" si="5"/>
        <v>1</v>
      </c>
      <c r="BE7" s="30">
        <f t="shared" si="5"/>
        <v>1</v>
      </c>
      <c r="BF7" s="30">
        <f t="shared" si="5"/>
        <v>1</v>
      </c>
      <c r="BG7" s="30">
        <f t="shared" si="5"/>
        <v>1</v>
      </c>
      <c r="BH7" s="30">
        <f t="shared" si="5"/>
        <v>1</v>
      </c>
      <c r="BI7" s="30">
        <f t="shared" si="5"/>
        <v>1</v>
      </c>
      <c r="BJ7" s="30">
        <f t="shared" si="5"/>
        <v>1</v>
      </c>
      <c r="BK7" s="30">
        <f t="shared" si="5"/>
        <v>1</v>
      </c>
      <c r="BL7" s="30">
        <f t="shared" si="5"/>
        <v>1</v>
      </c>
      <c r="BM7" s="30">
        <f t="shared" si="5"/>
        <v>1</v>
      </c>
      <c r="BN7" s="30">
        <f t="shared" si="5"/>
        <v>1</v>
      </c>
      <c r="BO7" s="30">
        <f t="shared" si="5"/>
        <v>1</v>
      </c>
      <c r="BP7" s="30">
        <f t="shared" si="5"/>
        <v>1</v>
      </c>
      <c r="BQ7" s="30">
        <f t="shared" si="5"/>
        <v>1</v>
      </c>
      <c r="BR7" s="30">
        <f t="shared" si="5"/>
        <v>1</v>
      </c>
      <c r="BS7" s="30">
        <f t="shared" si="5"/>
        <v>1</v>
      </c>
      <c r="BT7" s="30">
        <f t="shared" si="5"/>
        <v>1</v>
      </c>
      <c r="BU7" s="30">
        <f t="shared" si="5"/>
        <v>1</v>
      </c>
      <c r="BV7" s="30">
        <f t="shared" si="5"/>
        <v>1</v>
      </c>
      <c r="BW7" s="30">
        <f t="shared" si="5"/>
        <v>1</v>
      </c>
      <c r="BX7" s="30">
        <f t="shared" si="5"/>
        <v>1</v>
      </c>
      <c r="BY7" s="30">
        <f t="shared" si="3"/>
        <v>1</v>
      </c>
      <c r="BZ7" s="30">
        <f t="shared" si="3"/>
        <v>1</v>
      </c>
      <c r="CA7" s="30">
        <f t="shared" si="3"/>
        <v>1</v>
      </c>
      <c r="CB7" s="30">
        <f t="shared" si="3"/>
        <v>1</v>
      </c>
      <c r="CC7" s="30">
        <f t="shared" si="3"/>
        <v>1</v>
      </c>
      <c r="CD7" s="30">
        <f t="shared" si="3"/>
        <v>1</v>
      </c>
      <c r="CE7" s="30">
        <f t="shared" si="3"/>
        <v>1</v>
      </c>
      <c r="CF7" s="30">
        <f t="shared" si="3"/>
        <v>1</v>
      </c>
      <c r="CG7" s="30">
        <f t="shared" si="3"/>
        <v>1</v>
      </c>
      <c r="CH7" s="30">
        <f t="shared" ref="CH7:DY7" si="6">IF(AND(CH$4&gt;=$D7,CH$5&lt;=$E7),1,0)</f>
        <v>1</v>
      </c>
      <c r="CI7" s="30">
        <f t="shared" si="6"/>
        <v>1</v>
      </c>
      <c r="CJ7" s="30">
        <f t="shared" si="6"/>
        <v>0</v>
      </c>
      <c r="CK7" s="30">
        <f t="shared" si="6"/>
        <v>0</v>
      </c>
      <c r="CL7" s="30">
        <f t="shared" si="6"/>
        <v>0</v>
      </c>
      <c r="CM7" s="30">
        <f t="shared" si="6"/>
        <v>0</v>
      </c>
      <c r="CN7" s="30">
        <f t="shared" si="6"/>
        <v>0</v>
      </c>
      <c r="CO7" s="30">
        <f t="shared" si="6"/>
        <v>0</v>
      </c>
      <c r="CP7" s="30">
        <f t="shared" si="6"/>
        <v>0</v>
      </c>
      <c r="CQ7" s="30">
        <f t="shared" si="6"/>
        <v>0</v>
      </c>
      <c r="CR7" s="30">
        <f t="shared" si="6"/>
        <v>0</v>
      </c>
      <c r="CS7" s="30">
        <f t="shared" si="6"/>
        <v>0</v>
      </c>
      <c r="CT7" s="30">
        <f t="shared" si="6"/>
        <v>0</v>
      </c>
      <c r="CU7" s="30">
        <f t="shared" si="6"/>
        <v>0</v>
      </c>
      <c r="CV7" s="30">
        <f t="shared" si="6"/>
        <v>0</v>
      </c>
      <c r="CW7" s="30">
        <f t="shared" si="6"/>
        <v>0</v>
      </c>
      <c r="CX7" s="30">
        <f t="shared" si="6"/>
        <v>0</v>
      </c>
      <c r="CY7" s="30">
        <f t="shared" si="6"/>
        <v>0</v>
      </c>
      <c r="CZ7" s="30">
        <f t="shared" si="6"/>
        <v>0</v>
      </c>
      <c r="DA7" s="30">
        <f t="shared" si="6"/>
        <v>0</v>
      </c>
      <c r="DB7" s="30">
        <f t="shared" si="6"/>
        <v>0</v>
      </c>
      <c r="DC7" s="30">
        <f t="shared" si="6"/>
        <v>0</v>
      </c>
      <c r="DD7" s="30">
        <f t="shared" si="6"/>
        <v>0</v>
      </c>
      <c r="DE7" s="30">
        <f t="shared" si="6"/>
        <v>0</v>
      </c>
      <c r="DF7" s="30">
        <f t="shared" si="6"/>
        <v>0</v>
      </c>
      <c r="DG7" s="30">
        <f t="shared" si="6"/>
        <v>0</v>
      </c>
      <c r="DH7" s="30">
        <f t="shared" si="6"/>
        <v>0</v>
      </c>
      <c r="DI7" s="30">
        <f t="shared" si="6"/>
        <v>0</v>
      </c>
      <c r="DJ7" s="30">
        <f t="shared" si="6"/>
        <v>0</v>
      </c>
      <c r="DK7" s="30">
        <f t="shared" si="6"/>
        <v>0</v>
      </c>
      <c r="DL7" s="30">
        <f t="shared" si="6"/>
        <v>0</v>
      </c>
      <c r="DM7" s="30">
        <f t="shared" si="6"/>
        <v>0</v>
      </c>
      <c r="DN7" s="30">
        <f t="shared" si="6"/>
        <v>0</v>
      </c>
      <c r="DO7" s="30">
        <f t="shared" si="6"/>
        <v>0</v>
      </c>
      <c r="DP7" s="30">
        <f t="shared" si="6"/>
        <v>0</v>
      </c>
      <c r="DQ7" s="30">
        <f t="shared" si="6"/>
        <v>0</v>
      </c>
      <c r="DR7" s="30">
        <f t="shared" si="6"/>
        <v>0</v>
      </c>
      <c r="DS7" s="30">
        <f t="shared" si="6"/>
        <v>0</v>
      </c>
      <c r="DT7" s="30">
        <f t="shared" si="6"/>
        <v>0</v>
      </c>
      <c r="DU7" s="30">
        <f t="shared" si="6"/>
        <v>0</v>
      </c>
      <c r="DV7" s="30">
        <f t="shared" si="6"/>
        <v>0</v>
      </c>
      <c r="DW7" s="30">
        <f t="shared" si="6"/>
        <v>0</v>
      </c>
      <c r="DX7" s="30">
        <f t="shared" si="6"/>
        <v>0</v>
      </c>
      <c r="DY7" s="30">
        <f t="shared" si="6"/>
        <v>0</v>
      </c>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row>
    <row r="8" spans="1:156" ht="15" customHeight="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row>
    <row r="9" spans="1:156" ht="21.75" customHeight="1">
      <c r="C9" s="2" t="s">
        <v>155</v>
      </c>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row>
    <row r="10" spans="1:156" ht="15" customHeight="1">
      <c r="C10" t="s">
        <v>156</v>
      </c>
      <c r="D10" s="8" t="s">
        <v>157</v>
      </c>
      <c r="J10">
        <f>J5-J4+1</f>
        <v>31</v>
      </c>
      <c r="K10" s="130">
        <f t="shared" ref="K10:BV10" si="7">K5-K4+1</f>
        <v>31</v>
      </c>
      <c r="L10" s="130">
        <f t="shared" si="7"/>
        <v>30</v>
      </c>
      <c r="M10" s="130">
        <f t="shared" si="7"/>
        <v>31</v>
      </c>
      <c r="N10" s="130">
        <f t="shared" si="7"/>
        <v>30</v>
      </c>
      <c r="O10" s="130">
        <f t="shared" si="7"/>
        <v>31</v>
      </c>
      <c r="P10" s="130">
        <f t="shared" si="7"/>
        <v>31</v>
      </c>
      <c r="Q10" s="130">
        <f t="shared" si="7"/>
        <v>28</v>
      </c>
      <c r="R10" s="130">
        <f t="shared" si="7"/>
        <v>31</v>
      </c>
      <c r="S10" s="130">
        <f t="shared" si="7"/>
        <v>30</v>
      </c>
      <c r="T10" s="130">
        <f t="shared" si="7"/>
        <v>31</v>
      </c>
      <c r="U10" s="130">
        <f t="shared" si="7"/>
        <v>30</v>
      </c>
      <c r="V10" s="130">
        <f t="shared" si="7"/>
        <v>31</v>
      </c>
      <c r="W10" s="130">
        <f t="shared" si="7"/>
        <v>31</v>
      </c>
      <c r="X10" s="130">
        <f t="shared" si="7"/>
        <v>30</v>
      </c>
      <c r="Y10" s="130">
        <f t="shared" si="7"/>
        <v>31</v>
      </c>
      <c r="Z10" s="130">
        <f t="shared" si="7"/>
        <v>30</v>
      </c>
      <c r="AA10" s="130">
        <f t="shared" si="7"/>
        <v>31</v>
      </c>
      <c r="AB10" s="130">
        <f t="shared" si="7"/>
        <v>31</v>
      </c>
      <c r="AC10" s="130">
        <f t="shared" si="7"/>
        <v>29</v>
      </c>
      <c r="AD10" s="130">
        <f t="shared" si="7"/>
        <v>31</v>
      </c>
      <c r="AE10" s="130">
        <f t="shared" si="7"/>
        <v>30</v>
      </c>
      <c r="AF10" s="130">
        <f t="shared" si="7"/>
        <v>31</v>
      </c>
      <c r="AG10" s="130">
        <f t="shared" si="7"/>
        <v>30</v>
      </c>
      <c r="AH10" s="130">
        <f t="shared" si="7"/>
        <v>31</v>
      </c>
      <c r="AI10" s="130">
        <f t="shared" si="7"/>
        <v>31</v>
      </c>
      <c r="AJ10" s="130">
        <f t="shared" si="7"/>
        <v>30</v>
      </c>
      <c r="AK10" s="130">
        <f t="shared" si="7"/>
        <v>31</v>
      </c>
      <c r="AL10" s="130">
        <f t="shared" si="7"/>
        <v>30</v>
      </c>
      <c r="AM10" s="130">
        <f t="shared" si="7"/>
        <v>31</v>
      </c>
      <c r="AN10" s="130">
        <f t="shared" si="7"/>
        <v>31</v>
      </c>
      <c r="AO10" s="130">
        <f t="shared" si="7"/>
        <v>28</v>
      </c>
      <c r="AP10" s="130">
        <f t="shared" si="7"/>
        <v>31</v>
      </c>
      <c r="AQ10" s="130">
        <f t="shared" si="7"/>
        <v>30</v>
      </c>
      <c r="AR10" s="130">
        <f t="shared" si="7"/>
        <v>31</v>
      </c>
      <c r="AS10" s="130">
        <f t="shared" si="7"/>
        <v>30</v>
      </c>
      <c r="AT10" s="130">
        <f t="shared" si="7"/>
        <v>31</v>
      </c>
      <c r="AU10" s="130">
        <f t="shared" si="7"/>
        <v>31</v>
      </c>
      <c r="AV10" s="130">
        <f t="shared" si="7"/>
        <v>30</v>
      </c>
      <c r="AW10" s="130">
        <f t="shared" si="7"/>
        <v>31</v>
      </c>
      <c r="AX10" s="130">
        <f t="shared" si="7"/>
        <v>30</v>
      </c>
      <c r="AY10" s="130">
        <f t="shared" si="7"/>
        <v>31</v>
      </c>
      <c r="AZ10" s="130">
        <f t="shared" si="7"/>
        <v>31</v>
      </c>
      <c r="BA10" s="130">
        <f t="shared" si="7"/>
        <v>28</v>
      </c>
      <c r="BB10" s="130">
        <f t="shared" si="7"/>
        <v>31</v>
      </c>
      <c r="BC10" s="130">
        <f t="shared" si="7"/>
        <v>30</v>
      </c>
      <c r="BD10" s="130">
        <f t="shared" si="7"/>
        <v>31</v>
      </c>
      <c r="BE10" s="130">
        <f t="shared" si="7"/>
        <v>30</v>
      </c>
      <c r="BF10" s="130">
        <f t="shared" si="7"/>
        <v>31</v>
      </c>
      <c r="BG10" s="130">
        <f t="shared" si="7"/>
        <v>31</v>
      </c>
      <c r="BH10" s="130">
        <f t="shared" si="7"/>
        <v>30</v>
      </c>
      <c r="BI10" s="130">
        <f t="shared" si="7"/>
        <v>31</v>
      </c>
      <c r="BJ10" s="130">
        <f t="shared" si="7"/>
        <v>30</v>
      </c>
      <c r="BK10" s="130">
        <f t="shared" si="7"/>
        <v>31</v>
      </c>
      <c r="BL10" s="130">
        <f t="shared" si="7"/>
        <v>31</v>
      </c>
      <c r="BM10" s="130">
        <f t="shared" si="7"/>
        <v>28</v>
      </c>
      <c r="BN10" s="130">
        <f t="shared" si="7"/>
        <v>31</v>
      </c>
      <c r="BO10" s="130">
        <f t="shared" si="7"/>
        <v>30</v>
      </c>
      <c r="BP10" s="130">
        <f t="shared" si="7"/>
        <v>31</v>
      </c>
      <c r="BQ10" s="130">
        <f t="shared" si="7"/>
        <v>30</v>
      </c>
      <c r="BR10" s="130">
        <f t="shared" si="7"/>
        <v>31</v>
      </c>
      <c r="BS10" s="130">
        <f t="shared" si="7"/>
        <v>31</v>
      </c>
      <c r="BT10" s="130">
        <f t="shared" si="7"/>
        <v>30</v>
      </c>
      <c r="BU10" s="130">
        <f t="shared" si="7"/>
        <v>31</v>
      </c>
      <c r="BV10" s="130">
        <f t="shared" si="7"/>
        <v>30</v>
      </c>
      <c r="BW10" s="130">
        <f t="shared" ref="BW10:DY10" si="8">BW5-BW4+1</f>
        <v>31</v>
      </c>
      <c r="BX10" s="130">
        <f t="shared" si="8"/>
        <v>31</v>
      </c>
      <c r="BY10" s="130">
        <f t="shared" si="8"/>
        <v>29</v>
      </c>
      <c r="BZ10" s="130">
        <f t="shared" si="8"/>
        <v>31</v>
      </c>
      <c r="CA10" s="130">
        <f t="shared" si="8"/>
        <v>30</v>
      </c>
      <c r="CB10" s="130">
        <f t="shared" si="8"/>
        <v>31</v>
      </c>
      <c r="CC10" s="130">
        <f t="shared" si="8"/>
        <v>30</v>
      </c>
      <c r="CD10" s="130">
        <f t="shared" si="8"/>
        <v>31</v>
      </c>
      <c r="CE10" s="130">
        <f t="shared" si="8"/>
        <v>31</v>
      </c>
      <c r="CF10" s="130">
        <f t="shared" si="8"/>
        <v>30</v>
      </c>
      <c r="CG10" s="130">
        <f t="shared" si="8"/>
        <v>31</v>
      </c>
      <c r="CH10" s="130">
        <f t="shared" si="8"/>
        <v>30</v>
      </c>
      <c r="CI10" s="130">
        <f t="shared" si="8"/>
        <v>31</v>
      </c>
      <c r="CJ10" s="130">
        <f t="shared" si="8"/>
        <v>31</v>
      </c>
      <c r="CK10" s="130">
        <f t="shared" si="8"/>
        <v>28</v>
      </c>
      <c r="CL10" s="130">
        <f t="shared" si="8"/>
        <v>31</v>
      </c>
      <c r="CM10" s="130">
        <f t="shared" si="8"/>
        <v>30</v>
      </c>
      <c r="CN10" s="130">
        <f t="shared" si="8"/>
        <v>31</v>
      </c>
      <c r="CO10" s="130">
        <f t="shared" si="8"/>
        <v>30</v>
      </c>
      <c r="CP10" s="130">
        <f t="shared" si="8"/>
        <v>31</v>
      </c>
      <c r="CQ10" s="130">
        <f t="shared" si="8"/>
        <v>31</v>
      </c>
      <c r="CR10" s="130">
        <f t="shared" si="8"/>
        <v>30</v>
      </c>
      <c r="CS10" s="130">
        <f t="shared" si="8"/>
        <v>31</v>
      </c>
      <c r="CT10" s="130">
        <f t="shared" si="8"/>
        <v>30</v>
      </c>
      <c r="CU10" s="130">
        <f t="shared" si="8"/>
        <v>31</v>
      </c>
      <c r="CV10" s="130">
        <f t="shared" si="8"/>
        <v>31</v>
      </c>
      <c r="CW10" s="130">
        <f t="shared" si="8"/>
        <v>28</v>
      </c>
      <c r="CX10" s="130">
        <f t="shared" si="8"/>
        <v>31</v>
      </c>
      <c r="CY10" s="130">
        <f t="shared" si="8"/>
        <v>30</v>
      </c>
      <c r="CZ10" s="130">
        <f t="shared" si="8"/>
        <v>31</v>
      </c>
      <c r="DA10" s="130">
        <f t="shared" si="8"/>
        <v>30</v>
      </c>
      <c r="DB10" s="130">
        <f t="shared" si="8"/>
        <v>31</v>
      </c>
      <c r="DC10" s="130">
        <f t="shared" si="8"/>
        <v>31</v>
      </c>
      <c r="DD10" s="130">
        <f t="shared" si="8"/>
        <v>30</v>
      </c>
      <c r="DE10" s="130">
        <f t="shared" si="8"/>
        <v>31</v>
      </c>
      <c r="DF10" s="130">
        <f t="shared" si="8"/>
        <v>30</v>
      </c>
      <c r="DG10" s="130">
        <f t="shared" si="8"/>
        <v>31</v>
      </c>
      <c r="DH10" s="130">
        <f t="shared" si="8"/>
        <v>31</v>
      </c>
      <c r="DI10" s="130">
        <f t="shared" si="8"/>
        <v>28</v>
      </c>
      <c r="DJ10" s="130">
        <f t="shared" si="8"/>
        <v>31</v>
      </c>
      <c r="DK10" s="130">
        <f t="shared" si="8"/>
        <v>30</v>
      </c>
      <c r="DL10" s="130">
        <f t="shared" si="8"/>
        <v>31</v>
      </c>
      <c r="DM10" s="130">
        <f t="shared" si="8"/>
        <v>30</v>
      </c>
      <c r="DN10" s="130">
        <f t="shared" si="8"/>
        <v>31</v>
      </c>
      <c r="DO10" s="130">
        <f t="shared" si="8"/>
        <v>31</v>
      </c>
      <c r="DP10" s="130">
        <f t="shared" si="8"/>
        <v>30</v>
      </c>
      <c r="DQ10" s="130">
        <f t="shared" si="8"/>
        <v>31</v>
      </c>
      <c r="DR10" s="130">
        <f t="shared" si="8"/>
        <v>30</v>
      </c>
      <c r="DS10" s="130">
        <f t="shared" si="8"/>
        <v>31</v>
      </c>
      <c r="DT10" s="130">
        <f t="shared" si="8"/>
        <v>31</v>
      </c>
      <c r="DU10" s="130">
        <f t="shared" si="8"/>
        <v>29</v>
      </c>
      <c r="DV10" s="130">
        <f t="shared" si="8"/>
        <v>31</v>
      </c>
      <c r="DW10" s="130">
        <f t="shared" si="8"/>
        <v>30</v>
      </c>
      <c r="DX10" s="130">
        <f t="shared" si="8"/>
        <v>31</v>
      </c>
      <c r="DY10" s="130">
        <f t="shared" si="8"/>
        <v>30</v>
      </c>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row>
    <row r="11" spans="1:156" ht="15" customHeight="1">
      <c r="C11" t="s">
        <v>158</v>
      </c>
      <c r="D11" s="8" t="s">
        <v>159</v>
      </c>
      <c r="J11">
        <f>YEAR(J5)</f>
        <v>2014</v>
      </c>
      <c r="K11" s="130">
        <f t="shared" ref="K11:BV11" si="9">YEAR(K5)</f>
        <v>2014</v>
      </c>
      <c r="L11" s="130">
        <f t="shared" si="9"/>
        <v>2014</v>
      </c>
      <c r="M11" s="130">
        <f t="shared" si="9"/>
        <v>2014</v>
      </c>
      <c r="N11" s="130">
        <f t="shared" si="9"/>
        <v>2014</v>
      </c>
      <c r="O11" s="130">
        <f t="shared" si="9"/>
        <v>2014</v>
      </c>
      <c r="P11" s="130">
        <f t="shared" si="9"/>
        <v>2015</v>
      </c>
      <c r="Q11" s="130">
        <f t="shared" si="9"/>
        <v>2015</v>
      </c>
      <c r="R11" s="130">
        <f t="shared" si="9"/>
        <v>2015</v>
      </c>
      <c r="S11" s="130">
        <f t="shared" si="9"/>
        <v>2015</v>
      </c>
      <c r="T11" s="130">
        <f t="shared" si="9"/>
        <v>2015</v>
      </c>
      <c r="U11" s="130">
        <f t="shared" si="9"/>
        <v>2015</v>
      </c>
      <c r="V11" s="130">
        <f t="shared" si="9"/>
        <v>2015</v>
      </c>
      <c r="W11" s="130">
        <f t="shared" si="9"/>
        <v>2015</v>
      </c>
      <c r="X11" s="130">
        <f t="shared" si="9"/>
        <v>2015</v>
      </c>
      <c r="Y11" s="130">
        <f t="shared" si="9"/>
        <v>2015</v>
      </c>
      <c r="Z11" s="130">
        <f t="shared" si="9"/>
        <v>2015</v>
      </c>
      <c r="AA11" s="130">
        <f t="shared" si="9"/>
        <v>2015</v>
      </c>
      <c r="AB11" s="130">
        <f t="shared" si="9"/>
        <v>2016</v>
      </c>
      <c r="AC11" s="130">
        <f t="shared" si="9"/>
        <v>2016</v>
      </c>
      <c r="AD11" s="130">
        <f t="shared" si="9"/>
        <v>2016</v>
      </c>
      <c r="AE11" s="130">
        <f t="shared" si="9"/>
        <v>2016</v>
      </c>
      <c r="AF11" s="130">
        <f t="shared" si="9"/>
        <v>2016</v>
      </c>
      <c r="AG11" s="130">
        <f t="shared" si="9"/>
        <v>2016</v>
      </c>
      <c r="AH11" s="130">
        <f t="shared" si="9"/>
        <v>2016</v>
      </c>
      <c r="AI11" s="130">
        <f t="shared" si="9"/>
        <v>2016</v>
      </c>
      <c r="AJ11" s="130">
        <f t="shared" si="9"/>
        <v>2016</v>
      </c>
      <c r="AK11" s="130">
        <f t="shared" si="9"/>
        <v>2016</v>
      </c>
      <c r="AL11" s="130">
        <f t="shared" si="9"/>
        <v>2016</v>
      </c>
      <c r="AM11" s="130">
        <f t="shared" si="9"/>
        <v>2016</v>
      </c>
      <c r="AN11" s="130">
        <f t="shared" si="9"/>
        <v>2017</v>
      </c>
      <c r="AO11" s="130">
        <f t="shared" si="9"/>
        <v>2017</v>
      </c>
      <c r="AP11" s="130">
        <f t="shared" si="9"/>
        <v>2017</v>
      </c>
      <c r="AQ11" s="130">
        <f t="shared" si="9"/>
        <v>2017</v>
      </c>
      <c r="AR11" s="130">
        <f t="shared" si="9"/>
        <v>2017</v>
      </c>
      <c r="AS11" s="130">
        <f t="shared" si="9"/>
        <v>2017</v>
      </c>
      <c r="AT11" s="130">
        <f t="shared" si="9"/>
        <v>2017</v>
      </c>
      <c r="AU11" s="130">
        <f t="shared" si="9"/>
        <v>2017</v>
      </c>
      <c r="AV11" s="130">
        <f t="shared" si="9"/>
        <v>2017</v>
      </c>
      <c r="AW11" s="130">
        <f t="shared" si="9"/>
        <v>2017</v>
      </c>
      <c r="AX11" s="130">
        <f t="shared" si="9"/>
        <v>2017</v>
      </c>
      <c r="AY11" s="130">
        <f t="shared" si="9"/>
        <v>2017</v>
      </c>
      <c r="AZ11" s="130">
        <f t="shared" si="9"/>
        <v>2018</v>
      </c>
      <c r="BA11" s="130">
        <f t="shared" si="9"/>
        <v>2018</v>
      </c>
      <c r="BB11" s="130">
        <f t="shared" si="9"/>
        <v>2018</v>
      </c>
      <c r="BC11" s="130">
        <f t="shared" si="9"/>
        <v>2018</v>
      </c>
      <c r="BD11" s="130">
        <f t="shared" si="9"/>
        <v>2018</v>
      </c>
      <c r="BE11" s="130">
        <f t="shared" si="9"/>
        <v>2018</v>
      </c>
      <c r="BF11" s="130">
        <f t="shared" si="9"/>
        <v>2018</v>
      </c>
      <c r="BG11" s="130">
        <f t="shared" si="9"/>
        <v>2018</v>
      </c>
      <c r="BH11" s="130">
        <f t="shared" si="9"/>
        <v>2018</v>
      </c>
      <c r="BI11" s="130">
        <f t="shared" si="9"/>
        <v>2018</v>
      </c>
      <c r="BJ11" s="130">
        <f t="shared" si="9"/>
        <v>2018</v>
      </c>
      <c r="BK11" s="130">
        <f t="shared" si="9"/>
        <v>2018</v>
      </c>
      <c r="BL11" s="130">
        <f t="shared" si="9"/>
        <v>2019</v>
      </c>
      <c r="BM11" s="130">
        <f t="shared" si="9"/>
        <v>2019</v>
      </c>
      <c r="BN11" s="130">
        <f t="shared" si="9"/>
        <v>2019</v>
      </c>
      <c r="BO11" s="130">
        <f t="shared" si="9"/>
        <v>2019</v>
      </c>
      <c r="BP11" s="130">
        <f t="shared" si="9"/>
        <v>2019</v>
      </c>
      <c r="BQ11" s="130">
        <f t="shared" si="9"/>
        <v>2019</v>
      </c>
      <c r="BR11" s="130">
        <f t="shared" si="9"/>
        <v>2019</v>
      </c>
      <c r="BS11" s="130">
        <f t="shared" si="9"/>
        <v>2019</v>
      </c>
      <c r="BT11" s="130">
        <f t="shared" si="9"/>
        <v>2019</v>
      </c>
      <c r="BU11" s="130">
        <f t="shared" si="9"/>
        <v>2019</v>
      </c>
      <c r="BV11" s="130">
        <f t="shared" si="9"/>
        <v>2019</v>
      </c>
      <c r="BW11" s="130">
        <f t="shared" ref="BW11:DY11" si="10">YEAR(BW5)</f>
        <v>2019</v>
      </c>
      <c r="BX11" s="130">
        <f t="shared" si="10"/>
        <v>2020</v>
      </c>
      <c r="BY11" s="130">
        <f t="shared" si="10"/>
        <v>2020</v>
      </c>
      <c r="BZ11" s="130">
        <f t="shared" si="10"/>
        <v>2020</v>
      </c>
      <c r="CA11" s="130">
        <f t="shared" si="10"/>
        <v>2020</v>
      </c>
      <c r="CB11" s="130">
        <f t="shared" si="10"/>
        <v>2020</v>
      </c>
      <c r="CC11" s="130">
        <f t="shared" si="10"/>
        <v>2020</v>
      </c>
      <c r="CD11" s="130">
        <f t="shared" si="10"/>
        <v>2020</v>
      </c>
      <c r="CE11" s="130">
        <f t="shared" si="10"/>
        <v>2020</v>
      </c>
      <c r="CF11" s="130">
        <f t="shared" si="10"/>
        <v>2020</v>
      </c>
      <c r="CG11" s="130">
        <f t="shared" si="10"/>
        <v>2020</v>
      </c>
      <c r="CH11" s="130">
        <f t="shared" si="10"/>
        <v>2020</v>
      </c>
      <c r="CI11" s="130">
        <f t="shared" si="10"/>
        <v>2020</v>
      </c>
      <c r="CJ11" s="130">
        <f t="shared" si="10"/>
        <v>2021</v>
      </c>
      <c r="CK11" s="130">
        <f t="shared" si="10"/>
        <v>2021</v>
      </c>
      <c r="CL11" s="130">
        <f t="shared" si="10"/>
        <v>2021</v>
      </c>
      <c r="CM11" s="130">
        <f t="shared" si="10"/>
        <v>2021</v>
      </c>
      <c r="CN11" s="130">
        <f t="shared" si="10"/>
        <v>2021</v>
      </c>
      <c r="CO11" s="130">
        <f t="shared" si="10"/>
        <v>2021</v>
      </c>
      <c r="CP11" s="130">
        <f t="shared" si="10"/>
        <v>2021</v>
      </c>
      <c r="CQ11" s="130">
        <f t="shared" si="10"/>
        <v>2021</v>
      </c>
      <c r="CR11" s="130">
        <f t="shared" si="10"/>
        <v>2021</v>
      </c>
      <c r="CS11" s="130">
        <f t="shared" si="10"/>
        <v>2021</v>
      </c>
      <c r="CT11" s="130">
        <f t="shared" si="10"/>
        <v>2021</v>
      </c>
      <c r="CU11" s="130">
        <f t="shared" si="10"/>
        <v>2021</v>
      </c>
      <c r="CV11" s="130">
        <f t="shared" si="10"/>
        <v>2022</v>
      </c>
      <c r="CW11" s="130">
        <f t="shared" si="10"/>
        <v>2022</v>
      </c>
      <c r="CX11" s="130">
        <f t="shared" si="10"/>
        <v>2022</v>
      </c>
      <c r="CY11" s="130">
        <f t="shared" si="10"/>
        <v>2022</v>
      </c>
      <c r="CZ11" s="130">
        <f t="shared" si="10"/>
        <v>2022</v>
      </c>
      <c r="DA11" s="130">
        <f t="shared" si="10"/>
        <v>2022</v>
      </c>
      <c r="DB11" s="130">
        <f t="shared" si="10"/>
        <v>2022</v>
      </c>
      <c r="DC11" s="130">
        <f t="shared" si="10"/>
        <v>2022</v>
      </c>
      <c r="DD11" s="130">
        <f t="shared" si="10"/>
        <v>2022</v>
      </c>
      <c r="DE11" s="130">
        <f t="shared" si="10"/>
        <v>2022</v>
      </c>
      <c r="DF11" s="130">
        <f t="shared" si="10"/>
        <v>2022</v>
      </c>
      <c r="DG11" s="130">
        <f t="shared" si="10"/>
        <v>2022</v>
      </c>
      <c r="DH11" s="130">
        <f t="shared" si="10"/>
        <v>2023</v>
      </c>
      <c r="DI11" s="130">
        <f t="shared" si="10"/>
        <v>2023</v>
      </c>
      <c r="DJ11" s="130">
        <f t="shared" si="10"/>
        <v>2023</v>
      </c>
      <c r="DK11" s="130">
        <f t="shared" si="10"/>
        <v>2023</v>
      </c>
      <c r="DL11" s="130">
        <f t="shared" si="10"/>
        <v>2023</v>
      </c>
      <c r="DM11" s="130">
        <f t="shared" si="10"/>
        <v>2023</v>
      </c>
      <c r="DN11" s="130">
        <f t="shared" si="10"/>
        <v>2023</v>
      </c>
      <c r="DO11" s="130">
        <f t="shared" si="10"/>
        <v>2023</v>
      </c>
      <c r="DP11" s="130">
        <f t="shared" si="10"/>
        <v>2023</v>
      </c>
      <c r="DQ11" s="130">
        <f t="shared" si="10"/>
        <v>2023</v>
      </c>
      <c r="DR11" s="130">
        <f t="shared" si="10"/>
        <v>2023</v>
      </c>
      <c r="DS11" s="130">
        <f t="shared" si="10"/>
        <v>2023</v>
      </c>
      <c r="DT11" s="130">
        <f t="shared" si="10"/>
        <v>2024</v>
      </c>
      <c r="DU11" s="130">
        <f t="shared" si="10"/>
        <v>2024</v>
      </c>
      <c r="DV11" s="130">
        <f t="shared" si="10"/>
        <v>2024</v>
      </c>
      <c r="DW11" s="130">
        <f t="shared" si="10"/>
        <v>2024</v>
      </c>
      <c r="DX11" s="130">
        <f t="shared" si="10"/>
        <v>2024</v>
      </c>
      <c r="DY11" s="130">
        <f t="shared" si="10"/>
        <v>2024</v>
      </c>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row>
    <row r="12" spans="1:156">
      <c r="D12" s="8"/>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row>
    <row r="13" spans="1:156">
      <c r="C13" s="42" t="str">
        <f>"Zähler " &amp;E13 &amp;" in " &amp;C6</f>
        <v>Zähler Monate in Bauphase / Construction</v>
      </c>
      <c r="D13" s="8" t="s">
        <v>160</v>
      </c>
      <c r="E13" s="17" t="str">
        <f>Inputs!E28</f>
        <v>Monate</v>
      </c>
      <c r="J13" s="128">
        <f>SUM($J6:J6)*J6</f>
        <v>1</v>
      </c>
      <c r="K13" s="128">
        <f>SUM($J6:K6)*K6</f>
        <v>2</v>
      </c>
      <c r="L13" s="128">
        <f>SUM($J6:L6)*L6</f>
        <v>3</v>
      </c>
      <c r="M13" s="128">
        <f>SUM($J6:M6)*M6</f>
        <v>4</v>
      </c>
      <c r="N13" s="128">
        <f>SUM($J6:N6)*N6</f>
        <v>5</v>
      </c>
      <c r="O13" s="128">
        <f>SUM($J6:O6)*O6</f>
        <v>6</v>
      </c>
      <c r="P13" s="128">
        <f>SUM($J6:P6)*P6</f>
        <v>0</v>
      </c>
      <c r="Q13" s="128">
        <f>SUM($J6:Q6)*Q6</f>
        <v>0</v>
      </c>
      <c r="R13" s="128">
        <f>SUM($J6:R6)*R6</f>
        <v>0</v>
      </c>
      <c r="S13" s="128">
        <f>SUM($J6:S6)*S6</f>
        <v>0</v>
      </c>
      <c r="T13" s="128">
        <f>SUM($J6:T6)*T6</f>
        <v>0</v>
      </c>
      <c r="U13" s="128">
        <f>SUM($J6:U6)*U6</f>
        <v>0</v>
      </c>
      <c r="V13" s="128">
        <f>SUM($J6:V6)*V6</f>
        <v>0</v>
      </c>
      <c r="W13" s="128">
        <f>SUM($J6:W6)*W6</f>
        <v>0</v>
      </c>
      <c r="X13" s="128">
        <f>SUM($J6:X6)*X6</f>
        <v>0</v>
      </c>
      <c r="Y13" s="128">
        <f>SUM($J6:Y6)*Y6</f>
        <v>0</v>
      </c>
      <c r="Z13" s="128">
        <f>SUM($J6:Z6)*Z6</f>
        <v>0</v>
      </c>
      <c r="AA13" s="128">
        <f>SUM($J6:AA6)*AA6</f>
        <v>0</v>
      </c>
      <c r="AB13" s="128">
        <f>SUM($J6:AB6)*AB6</f>
        <v>0</v>
      </c>
      <c r="AC13" s="128">
        <f>SUM($J6:AC6)*AC6</f>
        <v>0</v>
      </c>
      <c r="AD13" s="128">
        <f>SUM($J6:AD6)*AD6</f>
        <v>0</v>
      </c>
      <c r="AE13" s="128">
        <f>SUM($J6:AE6)*AE6</f>
        <v>0</v>
      </c>
      <c r="AF13" s="128">
        <f>SUM($J6:AF6)*AF6</f>
        <v>0</v>
      </c>
      <c r="AG13" s="128">
        <f>SUM($J6:AG6)*AG6</f>
        <v>0</v>
      </c>
      <c r="AH13" s="128">
        <f>SUM($J6:AH6)*AH6</f>
        <v>0</v>
      </c>
      <c r="AI13" s="128">
        <f>SUM($J6:AI6)*AI6</f>
        <v>0</v>
      </c>
      <c r="AJ13" s="128">
        <f>SUM($J6:AJ6)*AJ6</f>
        <v>0</v>
      </c>
      <c r="AK13" s="128">
        <f>SUM($J6:AK6)*AK6</f>
        <v>0</v>
      </c>
      <c r="AL13" s="128">
        <f>SUM($J6:AL6)*AL6</f>
        <v>0</v>
      </c>
      <c r="AM13" s="128">
        <f>SUM($J6:AM6)*AM6</f>
        <v>0</v>
      </c>
      <c r="AN13" s="128">
        <f>SUM($J6:AN6)*AN6</f>
        <v>0</v>
      </c>
      <c r="AO13" s="128">
        <f>SUM($J6:AO6)*AO6</f>
        <v>0</v>
      </c>
      <c r="AP13" s="128">
        <f>SUM($J6:AP6)*AP6</f>
        <v>0</v>
      </c>
      <c r="AQ13" s="128">
        <f>SUM($J6:AQ6)*AQ6</f>
        <v>0</v>
      </c>
      <c r="AR13" s="128">
        <f>SUM($J6:AR6)*AR6</f>
        <v>0</v>
      </c>
      <c r="AS13" s="128">
        <f>SUM($J6:AS6)*AS6</f>
        <v>0</v>
      </c>
      <c r="AT13" s="128">
        <f>SUM($J6:AT6)*AT6</f>
        <v>0</v>
      </c>
      <c r="AU13" s="128">
        <f>SUM($J6:AU6)*AU6</f>
        <v>0</v>
      </c>
      <c r="AV13" s="128">
        <f>SUM($J6:AV6)*AV6</f>
        <v>0</v>
      </c>
      <c r="AW13" s="128">
        <f>SUM($J6:AW6)*AW6</f>
        <v>0</v>
      </c>
      <c r="AX13" s="128">
        <f>SUM($J6:AX6)*AX6</f>
        <v>0</v>
      </c>
      <c r="AY13" s="128">
        <f>SUM($J6:AY6)*AY6</f>
        <v>0</v>
      </c>
      <c r="AZ13" s="128">
        <f>SUM($J6:AZ6)*AZ6</f>
        <v>0</v>
      </c>
      <c r="BA13" s="128">
        <f>SUM($J6:BA6)*BA6</f>
        <v>0</v>
      </c>
      <c r="BB13" s="128">
        <f>SUM($J6:BB6)*BB6</f>
        <v>0</v>
      </c>
      <c r="BC13" s="128">
        <f>SUM($J6:BC6)*BC6</f>
        <v>0</v>
      </c>
      <c r="BD13" s="128">
        <f>SUM($J6:BD6)*BD6</f>
        <v>0</v>
      </c>
      <c r="BE13" s="128">
        <f>SUM($J6:BE6)*BE6</f>
        <v>0</v>
      </c>
      <c r="BF13" s="128">
        <f>SUM($J6:BF6)*BF6</f>
        <v>0</v>
      </c>
      <c r="BG13" s="128">
        <f>SUM($J6:BG6)*BG6</f>
        <v>0</v>
      </c>
      <c r="BH13" s="128">
        <f>SUM($J6:BH6)*BH6</f>
        <v>0</v>
      </c>
      <c r="BI13" s="128">
        <f>SUM($J6:BI6)*BI6</f>
        <v>0</v>
      </c>
      <c r="BJ13" s="128">
        <f>SUM($J6:BJ6)*BJ6</f>
        <v>0</v>
      </c>
      <c r="BK13" s="128">
        <f>SUM($J6:BK6)*BK6</f>
        <v>0</v>
      </c>
      <c r="BL13" s="128">
        <f>SUM($J6:BL6)*BL6</f>
        <v>0</v>
      </c>
      <c r="BM13" s="128">
        <f>SUM($J6:BM6)*BM6</f>
        <v>0</v>
      </c>
      <c r="BN13" s="128">
        <f>SUM($J6:BN6)*BN6</f>
        <v>0</v>
      </c>
      <c r="BO13" s="128">
        <f>SUM($J6:BO6)*BO6</f>
        <v>0</v>
      </c>
      <c r="BP13" s="128">
        <f>SUM($J6:BP6)*BP6</f>
        <v>0</v>
      </c>
      <c r="BQ13" s="128">
        <f>SUM($J6:BQ6)*BQ6</f>
        <v>0</v>
      </c>
      <c r="BR13" s="128">
        <f>SUM($J6:BR6)*BR6</f>
        <v>0</v>
      </c>
      <c r="BS13" s="128">
        <f>SUM($J6:BS6)*BS6</f>
        <v>0</v>
      </c>
      <c r="BT13" s="128">
        <f>SUM($J6:BT6)*BT6</f>
        <v>0</v>
      </c>
      <c r="BU13" s="128">
        <f>SUM($J6:BU6)*BU6</f>
        <v>0</v>
      </c>
      <c r="BV13" s="128">
        <f>SUM($J6:BV6)*BV6</f>
        <v>0</v>
      </c>
      <c r="BW13" s="128">
        <f>SUM($J6:BW6)*BW6</f>
        <v>0</v>
      </c>
      <c r="BX13" s="128">
        <f>SUM($J6:BX6)*BX6</f>
        <v>0</v>
      </c>
      <c r="BY13" s="128">
        <f>SUM($J6:BY6)*BY6</f>
        <v>0</v>
      </c>
      <c r="BZ13" s="128">
        <f>SUM($J6:BZ6)*BZ6</f>
        <v>0</v>
      </c>
      <c r="CA13" s="128">
        <f>SUM($J6:CA6)*CA6</f>
        <v>0</v>
      </c>
      <c r="CB13" s="128">
        <f>SUM($J6:CB6)*CB6</f>
        <v>0</v>
      </c>
      <c r="CC13" s="128">
        <f>SUM($J6:CC6)*CC6</f>
        <v>0</v>
      </c>
      <c r="CD13" s="128">
        <f>SUM($J6:CD6)*CD6</f>
        <v>0</v>
      </c>
      <c r="CE13" s="128">
        <f>SUM($J6:CE6)*CE6</f>
        <v>0</v>
      </c>
      <c r="CF13" s="128">
        <f>SUM($J6:CF6)*CF6</f>
        <v>0</v>
      </c>
      <c r="CG13" s="128">
        <f>SUM($J6:CG6)*CG6</f>
        <v>0</v>
      </c>
      <c r="CH13" s="128">
        <f>SUM($J6:CH6)*CH6</f>
        <v>0</v>
      </c>
      <c r="CI13" s="128">
        <f>SUM($J6:CI6)*CI6</f>
        <v>0</v>
      </c>
      <c r="CJ13" s="128">
        <f>SUM($J6:CJ6)*CJ6</f>
        <v>0</v>
      </c>
      <c r="CK13" s="128">
        <f>SUM($J6:CK6)*CK6</f>
        <v>0</v>
      </c>
      <c r="CL13" s="128">
        <f>SUM($J6:CL6)*CL6</f>
        <v>0</v>
      </c>
      <c r="CM13" s="128">
        <f>SUM($J6:CM6)*CM6</f>
        <v>0</v>
      </c>
      <c r="CN13" s="128">
        <f>SUM($J6:CN6)*CN6</f>
        <v>0</v>
      </c>
      <c r="CO13" s="128">
        <f>SUM($J6:CO6)*CO6</f>
        <v>0</v>
      </c>
      <c r="CP13" s="128">
        <f>SUM($J6:CP6)*CP6</f>
        <v>0</v>
      </c>
      <c r="CQ13" s="128">
        <f>SUM($J6:CQ6)*CQ6</f>
        <v>0</v>
      </c>
      <c r="CR13" s="128">
        <f>SUM($J6:CR6)*CR6</f>
        <v>0</v>
      </c>
      <c r="CS13" s="128">
        <f>SUM($J6:CS6)*CS6</f>
        <v>0</v>
      </c>
      <c r="CT13" s="128">
        <f>SUM($J6:CT6)*CT6</f>
        <v>0</v>
      </c>
      <c r="CU13" s="128">
        <f>SUM($J6:CU6)*CU6</f>
        <v>0</v>
      </c>
      <c r="CV13" s="128">
        <f>SUM($J6:CV6)*CV6</f>
        <v>0</v>
      </c>
      <c r="CW13" s="128">
        <f>SUM($J6:CW6)*CW6</f>
        <v>0</v>
      </c>
      <c r="CX13" s="128">
        <f>SUM($J6:CX6)*CX6</f>
        <v>0</v>
      </c>
      <c r="CY13" s="128">
        <f>SUM($J6:CY6)*CY6</f>
        <v>0</v>
      </c>
      <c r="CZ13" s="128">
        <f>SUM($J6:CZ6)*CZ6</f>
        <v>0</v>
      </c>
      <c r="DA13" s="128">
        <f>SUM($J6:DA6)*DA6</f>
        <v>0</v>
      </c>
      <c r="DB13" s="128">
        <f>SUM($J6:DB6)*DB6</f>
        <v>0</v>
      </c>
      <c r="DC13" s="128">
        <f>SUM($J6:DC6)*DC6</f>
        <v>0</v>
      </c>
      <c r="DD13" s="128">
        <f>SUM($J6:DD6)*DD6</f>
        <v>0</v>
      </c>
      <c r="DE13" s="128">
        <f>SUM($J6:DE6)*DE6</f>
        <v>0</v>
      </c>
      <c r="DF13" s="128">
        <f>SUM($J6:DF6)*DF6</f>
        <v>0</v>
      </c>
      <c r="DG13" s="128">
        <f>SUM($J6:DG6)*DG6</f>
        <v>0</v>
      </c>
      <c r="DH13" s="128">
        <f>SUM($J6:DH6)*DH6</f>
        <v>0</v>
      </c>
      <c r="DI13" s="128">
        <f>SUM($J6:DI6)*DI6</f>
        <v>0</v>
      </c>
      <c r="DJ13" s="128">
        <f>SUM($J6:DJ6)*DJ6</f>
        <v>0</v>
      </c>
      <c r="DK13" s="128">
        <f>SUM($J6:DK6)*DK6</f>
        <v>0</v>
      </c>
      <c r="DL13" s="128">
        <f>SUM($J6:DL6)*DL6</f>
        <v>0</v>
      </c>
      <c r="DM13" s="128">
        <f>SUM($J6:DM6)*DM6</f>
        <v>0</v>
      </c>
      <c r="DN13" s="128">
        <f>SUM($J6:DN6)*DN6</f>
        <v>0</v>
      </c>
      <c r="DO13" s="128">
        <f>SUM($J6:DO6)*DO6</f>
        <v>0</v>
      </c>
      <c r="DP13" s="128">
        <f>SUM($J6:DP6)*DP6</f>
        <v>0</v>
      </c>
      <c r="DQ13" s="128">
        <f>SUM($J6:DQ6)*DQ6</f>
        <v>0</v>
      </c>
      <c r="DR13" s="128">
        <f>SUM($J6:DR6)*DR6</f>
        <v>0</v>
      </c>
      <c r="DS13" s="128">
        <f>SUM($J6:DS6)*DS6</f>
        <v>0</v>
      </c>
      <c r="DT13" s="128">
        <f>SUM($J6:DT6)*DT6</f>
        <v>0</v>
      </c>
      <c r="DU13" s="128">
        <f>SUM($J6:DU6)*DU6</f>
        <v>0</v>
      </c>
      <c r="DV13" s="128">
        <f>SUM($J6:DV6)*DV6</f>
        <v>0</v>
      </c>
      <c r="DW13" s="128">
        <f>SUM($J6:DW6)*DW6</f>
        <v>0</v>
      </c>
      <c r="DX13" s="128">
        <f>SUM($J6:DX6)*DX6</f>
        <v>0</v>
      </c>
      <c r="DY13" s="128">
        <f>SUM($J6:DY6)*DY6</f>
        <v>0</v>
      </c>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row>
    <row r="14" spans="1:156">
      <c r="C14" s="42" t="str">
        <f>"Zähler " &amp;E14 &amp;" in " &amp;C7</f>
        <v>Zähler Monate in Betriebsphase / Operations</v>
      </c>
      <c r="D14" s="8" t="s">
        <v>160</v>
      </c>
      <c r="E14" s="17" t="str">
        <f>Inputs!E33</f>
        <v>Monate</v>
      </c>
      <c r="J14" s="128">
        <f>SUM($J7:J7)*J7</f>
        <v>0</v>
      </c>
      <c r="K14" s="128">
        <f>SUM($J7:K7)*K7</f>
        <v>0</v>
      </c>
      <c r="L14" s="128">
        <f>SUM($J7:L7)*L7</f>
        <v>0</v>
      </c>
      <c r="M14" s="128">
        <f>SUM($J7:M7)*M7</f>
        <v>0</v>
      </c>
      <c r="N14" s="128">
        <f>SUM($J7:N7)*N7</f>
        <v>0</v>
      </c>
      <c r="O14" s="128">
        <f>SUM($J7:O7)*O7</f>
        <v>0</v>
      </c>
      <c r="P14" s="128">
        <f>SUM($J7:P7)*P7</f>
        <v>1</v>
      </c>
      <c r="Q14" s="128">
        <f>SUM($J7:Q7)*Q7</f>
        <v>2</v>
      </c>
      <c r="R14" s="128">
        <f>SUM($J7:R7)*R7</f>
        <v>3</v>
      </c>
      <c r="S14" s="128">
        <f>SUM($J7:S7)*S7</f>
        <v>4</v>
      </c>
      <c r="T14" s="128">
        <f>SUM($J7:T7)*T7</f>
        <v>5</v>
      </c>
      <c r="U14" s="128">
        <f>SUM($J7:U7)*U7</f>
        <v>6</v>
      </c>
      <c r="V14" s="128">
        <f>SUM($J7:V7)*V7</f>
        <v>7</v>
      </c>
      <c r="W14" s="128">
        <f>SUM($J7:W7)*W7</f>
        <v>8</v>
      </c>
      <c r="X14" s="128">
        <f>SUM($J7:X7)*X7</f>
        <v>9</v>
      </c>
      <c r="Y14" s="128">
        <f>SUM($J7:Y7)*Y7</f>
        <v>10</v>
      </c>
      <c r="Z14" s="128">
        <f>SUM($J7:Z7)*Z7</f>
        <v>11</v>
      </c>
      <c r="AA14" s="128">
        <f>SUM($J7:AA7)*AA7</f>
        <v>12</v>
      </c>
      <c r="AB14" s="128">
        <f>SUM($J7:AB7)*AB7</f>
        <v>13</v>
      </c>
      <c r="AC14" s="128">
        <f>SUM($J7:AC7)*AC7</f>
        <v>14</v>
      </c>
      <c r="AD14" s="128">
        <f>SUM($J7:AD7)*AD7</f>
        <v>15</v>
      </c>
      <c r="AE14" s="128">
        <f>SUM($J7:AE7)*AE7</f>
        <v>16</v>
      </c>
      <c r="AF14" s="128">
        <f>SUM($J7:AF7)*AF7</f>
        <v>17</v>
      </c>
      <c r="AG14" s="128">
        <f>SUM($J7:AG7)*AG7</f>
        <v>18</v>
      </c>
      <c r="AH14" s="128">
        <f>SUM($J7:AH7)*AH7</f>
        <v>19</v>
      </c>
      <c r="AI14" s="128">
        <f>SUM($J7:AI7)*AI7</f>
        <v>20</v>
      </c>
      <c r="AJ14" s="128">
        <f>SUM($J7:AJ7)*AJ7</f>
        <v>21</v>
      </c>
      <c r="AK14" s="128">
        <f>SUM($J7:AK7)*AK7</f>
        <v>22</v>
      </c>
      <c r="AL14" s="128">
        <f>SUM($J7:AL7)*AL7</f>
        <v>23</v>
      </c>
      <c r="AM14" s="128">
        <f>SUM($J7:AM7)*AM7</f>
        <v>24</v>
      </c>
      <c r="AN14" s="128">
        <f>SUM($J7:AN7)*AN7</f>
        <v>25</v>
      </c>
      <c r="AO14" s="128">
        <f>SUM($J7:AO7)*AO7</f>
        <v>26</v>
      </c>
      <c r="AP14" s="128">
        <f>SUM($J7:AP7)*AP7</f>
        <v>27</v>
      </c>
      <c r="AQ14" s="128">
        <f>SUM($J7:AQ7)*AQ7</f>
        <v>28</v>
      </c>
      <c r="AR14" s="128">
        <f>SUM($J7:AR7)*AR7</f>
        <v>29</v>
      </c>
      <c r="AS14" s="128">
        <f>SUM($J7:AS7)*AS7</f>
        <v>30</v>
      </c>
      <c r="AT14" s="128">
        <f>SUM($J7:AT7)*AT7</f>
        <v>31</v>
      </c>
      <c r="AU14" s="128">
        <f>SUM($J7:AU7)*AU7</f>
        <v>32</v>
      </c>
      <c r="AV14" s="128">
        <f>SUM($J7:AV7)*AV7</f>
        <v>33</v>
      </c>
      <c r="AW14" s="128">
        <f>SUM($J7:AW7)*AW7</f>
        <v>34</v>
      </c>
      <c r="AX14" s="128">
        <f>SUM($J7:AX7)*AX7</f>
        <v>35</v>
      </c>
      <c r="AY14" s="128">
        <f>SUM($J7:AY7)*AY7</f>
        <v>36</v>
      </c>
      <c r="AZ14" s="128">
        <f>SUM($J7:AZ7)*AZ7</f>
        <v>37</v>
      </c>
      <c r="BA14" s="128">
        <f>SUM($J7:BA7)*BA7</f>
        <v>38</v>
      </c>
      <c r="BB14" s="128">
        <f>SUM($J7:BB7)*BB7</f>
        <v>39</v>
      </c>
      <c r="BC14" s="128">
        <f>SUM($J7:BC7)*BC7</f>
        <v>40</v>
      </c>
      <c r="BD14" s="128">
        <f>SUM($J7:BD7)*BD7</f>
        <v>41</v>
      </c>
      <c r="BE14" s="128">
        <f>SUM($J7:BE7)*BE7</f>
        <v>42</v>
      </c>
      <c r="BF14" s="128">
        <f>SUM($J7:BF7)*BF7</f>
        <v>43</v>
      </c>
      <c r="BG14" s="128">
        <f>SUM($J7:BG7)*BG7</f>
        <v>44</v>
      </c>
      <c r="BH14" s="128">
        <f>SUM($J7:BH7)*BH7</f>
        <v>45</v>
      </c>
      <c r="BI14" s="128">
        <f>SUM($J7:BI7)*BI7</f>
        <v>46</v>
      </c>
      <c r="BJ14" s="128">
        <f>SUM($J7:BJ7)*BJ7</f>
        <v>47</v>
      </c>
      <c r="BK14" s="128">
        <f>SUM($J7:BK7)*BK7</f>
        <v>48</v>
      </c>
      <c r="BL14" s="128">
        <f>SUM($J7:BL7)*BL7</f>
        <v>49</v>
      </c>
      <c r="BM14" s="128">
        <f>SUM($J7:BM7)*BM7</f>
        <v>50</v>
      </c>
      <c r="BN14" s="128">
        <f>SUM($J7:BN7)*BN7</f>
        <v>51</v>
      </c>
      <c r="BO14" s="128">
        <f>SUM($J7:BO7)*BO7</f>
        <v>52</v>
      </c>
      <c r="BP14" s="128">
        <f>SUM($J7:BP7)*BP7</f>
        <v>53</v>
      </c>
      <c r="BQ14" s="128">
        <f>SUM($J7:BQ7)*BQ7</f>
        <v>54</v>
      </c>
      <c r="BR14" s="128">
        <f>SUM($J7:BR7)*BR7</f>
        <v>55</v>
      </c>
      <c r="BS14" s="128">
        <f>SUM($J7:BS7)*BS7</f>
        <v>56</v>
      </c>
      <c r="BT14" s="128">
        <f>SUM($J7:BT7)*BT7</f>
        <v>57</v>
      </c>
      <c r="BU14" s="128">
        <f>SUM($J7:BU7)*BU7</f>
        <v>58</v>
      </c>
      <c r="BV14" s="128">
        <f>SUM($J7:BV7)*BV7</f>
        <v>59</v>
      </c>
      <c r="BW14" s="128">
        <f>SUM($J7:BW7)*BW7</f>
        <v>60</v>
      </c>
      <c r="BX14" s="128">
        <f>SUM($J7:BX7)*BX7</f>
        <v>61</v>
      </c>
      <c r="BY14" s="128">
        <f>SUM($J7:BY7)*BY7</f>
        <v>62</v>
      </c>
      <c r="BZ14" s="128">
        <f>SUM($J7:BZ7)*BZ7</f>
        <v>63</v>
      </c>
      <c r="CA14" s="128">
        <f>SUM($J7:CA7)*CA7</f>
        <v>64</v>
      </c>
      <c r="CB14" s="128">
        <f>SUM($J7:CB7)*CB7</f>
        <v>65</v>
      </c>
      <c r="CC14" s="128">
        <f>SUM($J7:CC7)*CC7</f>
        <v>66</v>
      </c>
      <c r="CD14" s="128">
        <f>SUM($J7:CD7)*CD7</f>
        <v>67</v>
      </c>
      <c r="CE14" s="128">
        <f>SUM($J7:CE7)*CE7</f>
        <v>68</v>
      </c>
      <c r="CF14" s="128">
        <f>SUM($J7:CF7)*CF7</f>
        <v>69</v>
      </c>
      <c r="CG14" s="128">
        <f>SUM($J7:CG7)*CG7</f>
        <v>70</v>
      </c>
      <c r="CH14" s="128">
        <f>SUM($J7:CH7)*CH7</f>
        <v>71</v>
      </c>
      <c r="CI14" s="128">
        <f>SUM($J7:CI7)*CI7</f>
        <v>72</v>
      </c>
      <c r="CJ14" s="128">
        <f>SUM($J7:CJ7)*CJ7</f>
        <v>0</v>
      </c>
      <c r="CK14" s="128">
        <f>SUM($J7:CK7)*CK7</f>
        <v>0</v>
      </c>
      <c r="CL14" s="128">
        <f>SUM($J7:CL7)*CL7</f>
        <v>0</v>
      </c>
      <c r="CM14" s="128">
        <f>SUM($J7:CM7)*CM7</f>
        <v>0</v>
      </c>
      <c r="CN14" s="128">
        <f>SUM($J7:CN7)*CN7</f>
        <v>0</v>
      </c>
      <c r="CO14" s="128">
        <f>SUM($J7:CO7)*CO7</f>
        <v>0</v>
      </c>
      <c r="CP14" s="128">
        <f>SUM($J7:CP7)*CP7</f>
        <v>0</v>
      </c>
      <c r="CQ14" s="128">
        <f>SUM($J7:CQ7)*CQ7</f>
        <v>0</v>
      </c>
      <c r="CR14" s="128">
        <f>SUM($J7:CR7)*CR7</f>
        <v>0</v>
      </c>
      <c r="CS14" s="128">
        <f>SUM($J7:CS7)*CS7</f>
        <v>0</v>
      </c>
      <c r="CT14" s="128">
        <f>SUM($J7:CT7)*CT7</f>
        <v>0</v>
      </c>
      <c r="CU14" s="128">
        <f>SUM($J7:CU7)*CU7</f>
        <v>0</v>
      </c>
      <c r="CV14" s="128">
        <f>SUM($J7:CV7)*CV7</f>
        <v>0</v>
      </c>
      <c r="CW14" s="128">
        <f>SUM($J7:CW7)*CW7</f>
        <v>0</v>
      </c>
      <c r="CX14" s="128">
        <f>SUM($J7:CX7)*CX7</f>
        <v>0</v>
      </c>
      <c r="CY14" s="128">
        <f>SUM($J7:CY7)*CY7</f>
        <v>0</v>
      </c>
      <c r="CZ14" s="128">
        <f>SUM($J7:CZ7)*CZ7</f>
        <v>0</v>
      </c>
      <c r="DA14" s="128">
        <f>SUM($J7:DA7)*DA7</f>
        <v>0</v>
      </c>
      <c r="DB14" s="128">
        <f>SUM($J7:DB7)*DB7</f>
        <v>0</v>
      </c>
      <c r="DC14" s="128">
        <f>SUM($J7:DC7)*DC7</f>
        <v>0</v>
      </c>
      <c r="DD14" s="128">
        <f>SUM($J7:DD7)*DD7</f>
        <v>0</v>
      </c>
      <c r="DE14" s="128">
        <f>SUM($J7:DE7)*DE7</f>
        <v>0</v>
      </c>
      <c r="DF14" s="128">
        <f>SUM($J7:DF7)*DF7</f>
        <v>0</v>
      </c>
      <c r="DG14" s="128">
        <f>SUM($J7:DG7)*DG7</f>
        <v>0</v>
      </c>
      <c r="DH14" s="128">
        <f>SUM($J7:DH7)*DH7</f>
        <v>0</v>
      </c>
      <c r="DI14" s="128">
        <f>SUM($J7:DI7)*DI7</f>
        <v>0</v>
      </c>
      <c r="DJ14" s="128">
        <f>SUM($J7:DJ7)*DJ7</f>
        <v>0</v>
      </c>
      <c r="DK14" s="128">
        <f>SUM($J7:DK7)*DK7</f>
        <v>0</v>
      </c>
      <c r="DL14" s="128">
        <f>SUM($J7:DL7)*DL7</f>
        <v>0</v>
      </c>
      <c r="DM14" s="128">
        <f>SUM($J7:DM7)*DM7</f>
        <v>0</v>
      </c>
      <c r="DN14" s="128">
        <f>SUM($J7:DN7)*DN7</f>
        <v>0</v>
      </c>
      <c r="DO14" s="128">
        <f>SUM($J7:DO7)*DO7</f>
        <v>0</v>
      </c>
      <c r="DP14" s="128">
        <f>SUM($J7:DP7)*DP7</f>
        <v>0</v>
      </c>
      <c r="DQ14" s="128">
        <f>SUM($J7:DQ7)*DQ7</f>
        <v>0</v>
      </c>
      <c r="DR14" s="128">
        <f>SUM($J7:DR7)*DR7</f>
        <v>0</v>
      </c>
      <c r="DS14" s="128">
        <f>SUM($J7:DS7)*DS7</f>
        <v>0</v>
      </c>
      <c r="DT14" s="128">
        <f>SUM($J7:DT7)*DT7</f>
        <v>0</v>
      </c>
      <c r="DU14" s="128">
        <f>SUM($J7:DU7)*DU7</f>
        <v>0</v>
      </c>
      <c r="DV14" s="128">
        <f>SUM($J7:DV7)*DV7</f>
        <v>0</v>
      </c>
      <c r="DW14" s="128">
        <f>SUM($J7:DW7)*DW7</f>
        <v>0</v>
      </c>
      <c r="DX14" s="128">
        <f>SUM($J7:DX7)*DX7</f>
        <v>0</v>
      </c>
      <c r="DY14" s="128">
        <f>SUM($J7:DY7)*DY7</f>
        <v>0</v>
      </c>
    </row>
    <row r="15" spans="1:156" s="137" customFormat="1">
      <c r="A15" s="142"/>
      <c r="B15" s="142"/>
      <c r="C15" s="42" t="str">
        <f>"Zähler Jahre in " &amp;C7</f>
        <v>Zähler Jahre in Betriebsphase / Operations</v>
      </c>
      <c r="D15" s="8" t="s">
        <v>160</v>
      </c>
      <c r="E15" s="138">
        <f>Inputs!D33</f>
        <v>1</v>
      </c>
      <c r="J15" s="128">
        <f t="shared" ref="J15:AO15" si="11">ROUNDUP(J14/(Monate_Jahr/$E$15),0)*J7</f>
        <v>0</v>
      </c>
      <c r="K15" s="128">
        <f t="shared" si="11"/>
        <v>0</v>
      </c>
      <c r="L15" s="128">
        <f t="shared" si="11"/>
        <v>0</v>
      </c>
      <c r="M15" s="128">
        <f t="shared" si="11"/>
        <v>0</v>
      </c>
      <c r="N15" s="128">
        <f t="shared" si="11"/>
        <v>0</v>
      </c>
      <c r="O15" s="128">
        <f t="shared" si="11"/>
        <v>0</v>
      </c>
      <c r="P15" s="128">
        <f t="shared" si="11"/>
        <v>1</v>
      </c>
      <c r="Q15" s="128">
        <f t="shared" si="11"/>
        <v>1</v>
      </c>
      <c r="R15" s="128">
        <f t="shared" si="11"/>
        <v>1</v>
      </c>
      <c r="S15" s="128">
        <f t="shared" si="11"/>
        <v>1</v>
      </c>
      <c r="T15" s="128">
        <f t="shared" si="11"/>
        <v>1</v>
      </c>
      <c r="U15" s="128">
        <f t="shared" si="11"/>
        <v>1</v>
      </c>
      <c r="V15" s="128">
        <f t="shared" si="11"/>
        <v>1</v>
      </c>
      <c r="W15" s="128">
        <f t="shared" si="11"/>
        <v>1</v>
      </c>
      <c r="X15" s="128">
        <f t="shared" si="11"/>
        <v>1</v>
      </c>
      <c r="Y15" s="128">
        <f t="shared" si="11"/>
        <v>1</v>
      </c>
      <c r="Z15" s="128">
        <f t="shared" si="11"/>
        <v>1</v>
      </c>
      <c r="AA15" s="128">
        <f t="shared" si="11"/>
        <v>1</v>
      </c>
      <c r="AB15" s="128">
        <f t="shared" si="11"/>
        <v>2</v>
      </c>
      <c r="AC15" s="128">
        <f t="shared" si="11"/>
        <v>2</v>
      </c>
      <c r="AD15" s="128">
        <f t="shared" si="11"/>
        <v>2</v>
      </c>
      <c r="AE15" s="128">
        <f t="shared" si="11"/>
        <v>2</v>
      </c>
      <c r="AF15" s="128">
        <f t="shared" si="11"/>
        <v>2</v>
      </c>
      <c r="AG15" s="128">
        <f t="shared" si="11"/>
        <v>2</v>
      </c>
      <c r="AH15" s="128">
        <f t="shared" si="11"/>
        <v>2</v>
      </c>
      <c r="AI15" s="128">
        <f t="shared" si="11"/>
        <v>2</v>
      </c>
      <c r="AJ15" s="128">
        <f t="shared" si="11"/>
        <v>2</v>
      </c>
      <c r="AK15" s="128">
        <f t="shared" si="11"/>
        <v>2</v>
      </c>
      <c r="AL15" s="128">
        <f t="shared" si="11"/>
        <v>2</v>
      </c>
      <c r="AM15" s="128">
        <f t="shared" si="11"/>
        <v>2</v>
      </c>
      <c r="AN15" s="128">
        <f t="shared" si="11"/>
        <v>3</v>
      </c>
      <c r="AO15" s="128">
        <f t="shared" si="11"/>
        <v>3</v>
      </c>
      <c r="AP15" s="128">
        <f t="shared" ref="AP15:BU15" si="12">ROUNDUP(AP14/(Monate_Jahr/$E$15),0)*AP7</f>
        <v>3</v>
      </c>
      <c r="AQ15" s="128">
        <f t="shared" si="12"/>
        <v>3</v>
      </c>
      <c r="AR15" s="128">
        <f t="shared" si="12"/>
        <v>3</v>
      </c>
      <c r="AS15" s="128">
        <f t="shared" si="12"/>
        <v>3</v>
      </c>
      <c r="AT15" s="128">
        <f t="shared" si="12"/>
        <v>3</v>
      </c>
      <c r="AU15" s="128">
        <f t="shared" si="12"/>
        <v>3</v>
      </c>
      <c r="AV15" s="128">
        <f t="shared" si="12"/>
        <v>3</v>
      </c>
      <c r="AW15" s="128">
        <f t="shared" si="12"/>
        <v>3</v>
      </c>
      <c r="AX15" s="128">
        <f t="shared" si="12"/>
        <v>3</v>
      </c>
      <c r="AY15" s="128">
        <f t="shared" si="12"/>
        <v>3</v>
      </c>
      <c r="AZ15" s="128">
        <f t="shared" si="12"/>
        <v>4</v>
      </c>
      <c r="BA15" s="128">
        <f t="shared" si="12"/>
        <v>4</v>
      </c>
      <c r="BB15" s="128">
        <f t="shared" si="12"/>
        <v>4</v>
      </c>
      <c r="BC15" s="128">
        <f t="shared" si="12"/>
        <v>4</v>
      </c>
      <c r="BD15" s="128">
        <f t="shared" si="12"/>
        <v>4</v>
      </c>
      <c r="BE15" s="128">
        <f t="shared" si="12"/>
        <v>4</v>
      </c>
      <c r="BF15" s="128">
        <f t="shared" si="12"/>
        <v>4</v>
      </c>
      <c r="BG15" s="128">
        <f t="shared" si="12"/>
        <v>4</v>
      </c>
      <c r="BH15" s="128">
        <f t="shared" si="12"/>
        <v>4</v>
      </c>
      <c r="BI15" s="128">
        <f t="shared" si="12"/>
        <v>4</v>
      </c>
      <c r="BJ15" s="128">
        <f t="shared" si="12"/>
        <v>4</v>
      </c>
      <c r="BK15" s="128">
        <f t="shared" si="12"/>
        <v>4</v>
      </c>
      <c r="BL15" s="128">
        <f t="shared" si="12"/>
        <v>5</v>
      </c>
      <c r="BM15" s="128">
        <f t="shared" si="12"/>
        <v>5</v>
      </c>
      <c r="BN15" s="128">
        <f t="shared" si="12"/>
        <v>5</v>
      </c>
      <c r="BO15" s="128">
        <f t="shared" si="12"/>
        <v>5</v>
      </c>
      <c r="BP15" s="128">
        <f t="shared" si="12"/>
        <v>5</v>
      </c>
      <c r="BQ15" s="128">
        <f t="shared" si="12"/>
        <v>5</v>
      </c>
      <c r="BR15" s="128">
        <f t="shared" si="12"/>
        <v>5</v>
      </c>
      <c r="BS15" s="128">
        <f t="shared" si="12"/>
        <v>5</v>
      </c>
      <c r="BT15" s="128">
        <f t="shared" si="12"/>
        <v>5</v>
      </c>
      <c r="BU15" s="128">
        <f t="shared" si="12"/>
        <v>5</v>
      </c>
      <c r="BV15" s="128">
        <f t="shared" ref="BV15:DA15" si="13">ROUNDUP(BV14/(Monate_Jahr/$E$15),0)*BV7</f>
        <v>5</v>
      </c>
      <c r="BW15" s="128">
        <f t="shared" si="13"/>
        <v>5</v>
      </c>
      <c r="BX15" s="128">
        <f t="shared" si="13"/>
        <v>6</v>
      </c>
      <c r="BY15" s="128">
        <f t="shared" si="13"/>
        <v>6</v>
      </c>
      <c r="BZ15" s="128">
        <f t="shared" si="13"/>
        <v>6</v>
      </c>
      <c r="CA15" s="128">
        <f t="shared" si="13"/>
        <v>6</v>
      </c>
      <c r="CB15" s="128">
        <f t="shared" si="13"/>
        <v>6</v>
      </c>
      <c r="CC15" s="128">
        <f t="shared" si="13"/>
        <v>6</v>
      </c>
      <c r="CD15" s="128">
        <f t="shared" si="13"/>
        <v>6</v>
      </c>
      <c r="CE15" s="128">
        <f t="shared" si="13"/>
        <v>6</v>
      </c>
      <c r="CF15" s="128">
        <f t="shared" si="13"/>
        <v>6</v>
      </c>
      <c r="CG15" s="128">
        <f t="shared" si="13"/>
        <v>6</v>
      </c>
      <c r="CH15" s="128">
        <f t="shared" si="13"/>
        <v>6</v>
      </c>
      <c r="CI15" s="128">
        <f t="shared" si="13"/>
        <v>6</v>
      </c>
      <c r="CJ15" s="128">
        <f t="shared" si="13"/>
        <v>0</v>
      </c>
      <c r="CK15" s="128">
        <f t="shared" si="13"/>
        <v>0</v>
      </c>
      <c r="CL15" s="128">
        <f t="shared" si="13"/>
        <v>0</v>
      </c>
      <c r="CM15" s="128">
        <f t="shared" si="13"/>
        <v>0</v>
      </c>
      <c r="CN15" s="128">
        <f t="shared" si="13"/>
        <v>0</v>
      </c>
      <c r="CO15" s="128">
        <f t="shared" si="13"/>
        <v>0</v>
      </c>
      <c r="CP15" s="128">
        <f t="shared" si="13"/>
        <v>0</v>
      </c>
      <c r="CQ15" s="128">
        <f t="shared" si="13"/>
        <v>0</v>
      </c>
      <c r="CR15" s="128">
        <f t="shared" si="13"/>
        <v>0</v>
      </c>
      <c r="CS15" s="128">
        <f t="shared" si="13"/>
        <v>0</v>
      </c>
      <c r="CT15" s="128">
        <f t="shared" si="13"/>
        <v>0</v>
      </c>
      <c r="CU15" s="128">
        <f t="shared" si="13"/>
        <v>0</v>
      </c>
      <c r="CV15" s="128">
        <f t="shared" si="13"/>
        <v>0</v>
      </c>
      <c r="CW15" s="128">
        <f t="shared" si="13"/>
        <v>0</v>
      </c>
      <c r="CX15" s="128">
        <f t="shared" si="13"/>
        <v>0</v>
      </c>
      <c r="CY15" s="128">
        <f t="shared" si="13"/>
        <v>0</v>
      </c>
      <c r="CZ15" s="128">
        <f t="shared" si="13"/>
        <v>0</v>
      </c>
      <c r="DA15" s="128">
        <f t="shared" si="13"/>
        <v>0</v>
      </c>
      <c r="DB15" s="128">
        <f t="shared" ref="DB15:DY15" si="14">ROUNDUP(DB14/(Monate_Jahr/$E$15),0)*DB7</f>
        <v>0</v>
      </c>
      <c r="DC15" s="128">
        <f t="shared" si="14"/>
        <v>0</v>
      </c>
      <c r="DD15" s="128">
        <f t="shared" si="14"/>
        <v>0</v>
      </c>
      <c r="DE15" s="128">
        <f t="shared" si="14"/>
        <v>0</v>
      </c>
      <c r="DF15" s="128">
        <f t="shared" si="14"/>
        <v>0</v>
      </c>
      <c r="DG15" s="128">
        <f t="shared" si="14"/>
        <v>0</v>
      </c>
      <c r="DH15" s="128">
        <f t="shared" si="14"/>
        <v>0</v>
      </c>
      <c r="DI15" s="128">
        <f t="shared" si="14"/>
        <v>0</v>
      </c>
      <c r="DJ15" s="128">
        <f t="shared" si="14"/>
        <v>0</v>
      </c>
      <c r="DK15" s="128">
        <f t="shared" si="14"/>
        <v>0</v>
      </c>
      <c r="DL15" s="128">
        <f t="shared" si="14"/>
        <v>0</v>
      </c>
      <c r="DM15" s="128">
        <f t="shared" si="14"/>
        <v>0</v>
      </c>
      <c r="DN15" s="128">
        <f t="shared" si="14"/>
        <v>0</v>
      </c>
      <c r="DO15" s="128">
        <f t="shared" si="14"/>
        <v>0</v>
      </c>
      <c r="DP15" s="128">
        <f t="shared" si="14"/>
        <v>0</v>
      </c>
      <c r="DQ15" s="128">
        <f t="shared" si="14"/>
        <v>0</v>
      </c>
      <c r="DR15" s="128">
        <f t="shared" si="14"/>
        <v>0</v>
      </c>
      <c r="DS15" s="128">
        <f t="shared" si="14"/>
        <v>0</v>
      </c>
      <c r="DT15" s="128">
        <f t="shared" si="14"/>
        <v>0</v>
      </c>
      <c r="DU15" s="128">
        <f t="shared" si="14"/>
        <v>0</v>
      </c>
      <c r="DV15" s="128">
        <f t="shared" si="14"/>
        <v>0</v>
      </c>
      <c r="DW15" s="128">
        <f t="shared" si="14"/>
        <v>0</v>
      </c>
      <c r="DX15" s="128">
        <f t="shared" si="14"/>
        <v>0</v>
      </c>
      <c r="DY15" s="128">
        <f t="shared" si="14"/>
        <v>0</v>
      </c>
    </row>
    <row r="16" spans="1:156" s="137" customFormat="1">
      <c r="A16" s="139"/>
      <c r="B16" s="139"/>
      <c r="C16" s="139"/>
      <c r="D16" s="8"/>
      <c r="E16" s="139"/>
    </row>
  </sheetData>
  <conditionalFormatting sqref="J6">
    <cfRule type="cellIs" dxfId="52" priority="37" stopIfTrue="1" operator="equal">
      <formula>1</formula>
    </cfRule>
  </conditionalFormatting>
  <conditionalFormatting sqref="J7">
    <cfRule type="cellIs" dxfId="51" priority="36" stopIfTrue="1" operator="equal">
      <formula>1</formula>
    </cfRule>
  </conditionalFormatting>
  <conditionalFormatting sqref="K6:L6">
    <cfRule type="cellIs" dxfId="50" priority="23" stopIfTrue="1" operator="equal">
      <formula>1</formula>
    </cfRule>
  </conditionalFormatting>
  <conditionalFormatting sqref="K7:L7">
    <cfRule type="cellIs" dxfId="49" priority="22" stopIfTrue="1" operator="equal">
      <formula>1</formula>
    </cfRule>
  </conditionalFormatting>
  <conditionalFormatting sqref="CH4:DY4">
    <cfRule type="expression" dxfId="48" priority="8" stopIfTrue="1">
      <formula>CH$6=1</formula>
    </cfRule>
    <cfRule type="expression" dxfId="47" priority="9" stopIfTrue="1">
      <formula>CH$7=1</formula>
    </cfRule>
  </conditionalFormatting>
  <conditionalFormatting sqref="J4:L4">
    <cfRule type="expression" dxfId="46" priority="16" stopIfTrue="1">
      <formula>J$6=1</formula>
    </cfRule>
    <cfRule type="expression" dxfId="45" priority="17" stopIfTrue="1">
      <formula>J$7=1</formula>
    </cfRule>
  </conditionalFormatting>
  <conditionalFormatting sqref="M6:CG6">
    <cfRule type="cellIs" dxfId="44" priority="15" stopIfTrue="1" operator="equal">
      <formula>1</formula>
    </cfRule>
  </conditionalFormatting>
  <conditionalFormatting sqref="M7:CG7">
    <cfRule type="cellIs" dxfId="43" priority="14" stopIfTrue="1" operator="equal">
      <formula>1</formula>
    </cfRule>
  </conditionalFormatting>
  <conditionalFormatting sqref="M4:CG4 N5:O5">
    <cfRule type="expression" dxfId="42" priority="12" stopIfTrue="1">
      <formula>M$6=1</formula>
    </cfRule>
    <cfRule type="expression" dxfId="41" priority="13" stopIfTrue="1">
      <formula>M$7=1</formula>
    </cfRule>
  </conditionalFormatting>
  <conditionalFormatting sqref="CH6:DY6">
    <cfRule type="cellIs" dxfId="40" priority="11" stopIfTrue="1" operator="equal">
      <formula>1</formula>
    </cfRule>
  </conditionalFormatting>
  <conditionalFormatting sqref="CH7:DY7">
    <cfRule type="cellIs" dxfId="39" priority="10" stopIfTrue="1" operator="equal">
      <formula>1</formula>
    </cfRule>
  </conditionalFormatting>
  <conditionalFormatting sqref="J5:M5">
    <cfRule type="expression" dxfId="38" priority="6" stopIfTrue="1">
      <formula>J$6=1</formula>
    </cfRule>
    <cfRule type="expression" dxfId="37" priority="7" stopIfTrue="1">
      <formula>J$7=1</formula>
    </cfRule>
  </conditionalFormatting>
  <conditionalFormatting sqref="P5:DY5">
    <cfRule type="expression" dxfId="36" priority="4" stopIfTrue="1">
      <formula>P$6=1</formula>
    </cfRule>
    <cfRule type="expression" dxfId="35" priority="5" stopIfTrue="1">
      <formula>P$7=1</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31</vt:i4>
      </vt:variant>
    </vt:vector>
  </HeadingPairs>
  <TitlesOfParts>
    <vt:vector size="43" baseType="lpstr">
      <vt:lpstr>Fimovi</vt:lpstr>
      <vt:lpstr>Index</vt:lpstr>
      <vt:lpstr>Inputs</vt:lpstr>
      <vt:lpstr>CF, GuV, Bilanz</vt:lpstr>
      <vt:lpstr>Cons</vt:lpstr>
      <vt:lpstr>Ops</vt:lpstr>
      <vt:lpstr>Finanzierung</vt:lpstr>
      <vt:lpstr>Afa+St+WC</vt:lpstr>
      <vt:lpstr>Timing</vt:lpstr>
      <vt:lpstr>Formate</vt:lpstr>
      <vt:lpstr>Ti-Tmpl</vt:lpstr>
      <vt:lpstr>Exkurs</vt:lpstr>
      <vt:lpstr>Anlagenklasse</vt:lpstr>
      <vt:lpstr>Cons_End</vt:lpstr>
      <vt:lpstr>Cons_Start</vt:lpstr>
      <vt:lpstr>Index!Druckbereich</vt:lpstr>
      <vt:lpstr>Inputs!Druckbereich</vt:lpstr>
      <vt:lpstr>GanzkleineZahl</vt:lpstr>
      <vt:lpstr>Milliarde</vt:lpstr>
      <vt:lpstr>Million</vt:lpstr>
      <vt:lpstr>Monate</vt:lpstr>
      <vt:lpstr>Monate_Jahr</vt:lpstr>
      <vt:lpstr>Monate_Quartal</vt:lpstr>
      <vt:lpstr>Name_Autor</vt:lpstr>
      <vt:lpstr>Name_Datei</vt:lpstr>
      <vt:lpstr>Name_Modell</vt:lpstr>
      <vt:lpstr>Name_Projekt</vt:lpstr>
      <vt:lpstr>Name_Unternehmen</vt:lpstr>
      <vt:lpstr>Ops_End</vt:lpstr>
      <vt:lpstr>Ops_Start</vt:lpstr>
      <vt:lpstr>Periodizitaet</vt:lpstr>
      <vt:lpstr>Pf_hor_ja</vt:lpstr>
      <vt:lpstr>Pf_hor_nein</vt:lpstr>
      <vt:lpstr>Pf_li</vt:lpstr>
      <vt:lpstr>Pf_re</vt:lpstr>
      <vt:lpstr>Pf_unt_ja</vt:lpstr>
      <vt:lpstr>Pf_unt_nein</vt:lpstr>
      <vt:lpstr>Quartale_Jahr</vt:lpstr>
      <vt:lpstr>Rund_Tol</vt:lpstr>
      <vt:lpstr>Startdatum</vt:lpstr>
      <vt:lpstr>Tab_Start</vt:lpstr>
      <vt:lpstr>Tage_Jahr</vt:lpstr>
      <vt:lpstr>Tausend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Modelling am Beispiel einer Projektfinanzierung</dc:title>
  <dc:creator>Fimovi GmbH</dc:creator>
  <dc:description>www.financial-modelling-videos.de</dc:description>
  <cp:lastModifiedBy>www.financial-modelling-videos.de</cp:lastModifiedBy>
  <cp:lastPrinted>2013-10-14T07:37:32Z</cp:lastPrinted>
  <dcterms:created xsi:type="dcterms:W3CDTF">2013-02-07T14:13:17Z</dcterms:created>
  <dcterms:modified xsi:type="dcterms:W3CDTF">2021-02-04T16:47:11Z</dcterms:modified>
</cp:coreProperties>
</file>